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1- OCAK\"/>
    </mc:Choice>
  </mc:AlternateContent>
  <xr:revisionPtr revIDLastSave="0" documentId="13_ncr:1_{937F664A-6400-4BB0-954A-15C497F2B15F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C57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J16" i="5" s="1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J22" i="4" s="1"/>
  <c r="F21" i="4"/>
  <c r="F20" i="4"/>
  <c r="F19" i="4"/>
  <c r="F18" i="4"/>
  <c r="F17" i="4"/>
  <c r="F16" i="4"/>
  <c r="F15" i="4"/>
  <c r="F14" i="4"/>
  <c r="J14" i="4" s="1"/>
  <c r="F13" i="4"/>
  <c r="F12" i="4"/>
  <c r="F11" i="4"/>
  <c r="F10" i="4"/>
  <c r="F9" i="4"/>
  <c r="G9" i="4" s="1"/>
  <c r="F8" i="4"/>
  <c r="J8" i="4" s="1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I8" i="5" l="1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C15" i="5"/>
  <c r="E14" i="1"/>
  <c r="E4" i="5"/>
  <c r="E6" i="5"/>
  <c r="E8" i="5"/>
  <c r="D14" i="5"/>
  <c r="D15" i="5" s="1"/>
  <c r="J11" i="4"/>
  <c r="G22" i="4"/>
  <c r="J6" i="5"/>
  <c r="F14" i="5"/>
  <c r="G14" i="5" s="1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<sst xmlns="http://schemas.openxmlformats.org/spreadsheetml/2006/main" count="89" uniqueCount="70">
  <si>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</si>
  <si>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</si>
  <si>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</si>
  <si>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</si>
  <si>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</si>
  <si>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</si>
  <si>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</si>
  <si>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</si>
  <si>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</si>
  <si>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</si>
  <si>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</si>
  <si>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</si>
  <si>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</si>
  <si>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</si>
  <si>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</si>
  <si>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RUSYA FEDERASYONU</t>
  </si>
  <si>
    <t>İTALYA</t>
  </si>
  <si>
    <t>ALMANYA</t>
  </si>
  <si>
    <t>IRAK</t>
  </si>
  <si>
    <t>ROMANYA</t>
  </si>
  <si>
    <t>İSPANYA</t>
  </si>
  <si>
    <t>SUUDİ ARABİSTAN</t>
  </si>
  <si>
    <t>FRANSA</t>
  </si>
  <si>
    <t>HOLLANDA</t>
  </si>
  <si>
    <t>BULGARİSTAN</t>
  </si>
  <si>
    <t>İSRAİL</t>
  </si>
  <si>
    <t>POLONYA</t>
  </si>
  <si>
    <t>CEZAYİR</t>
  </si>
  <si>
    <t>KAZAKİSTAN</t>
  </si>
  <si>
    <t>YEMEN</t>
  </si>
  <si>
    <t>YUNANİSTAN</t>
  </si>
  <si>
    <t>SIRBİSTAN</t>
  </si>
  <si>
    <t>UKRAYNA</t>
  </si>
  <si>
    <t>İSVİÇRE</t>
  </si>
  <si>
    <t>BİRLEŞİK ARAP EMİRLİKLERİ</t>
  </si>
  <si>
    <t>FAS</t>
  </si>
  <si>
    <t>PORTEKİZ</t>
  </si>
  <si>
    <t>SUDAN</t>
  </si>
  <si>
    <t>ARNAVUTLUK</t>
  </si>
  <si>
    <t>AVUSTURYA</t>
  </si>
  <si>
    <t>SLOVAKYA</t>
  </si>
  <si>
    <t>GÜRCİSTAN</t>
  </si>
  <si>
    <t>HONG KONG</t>
  </si>
  <si>
    <t>MISIR</t>
  </si>
  <si>
    <t>NİJERYA</t>
  </si>
  <si>
    <t>AVUSTRALYA</t>
  </si>
  <si>
    <t>BELÇİKA</t>
  </si>
  <si>
    <t>İSVEÇ</t>
  </si>
  <si>
    <t>LİTVANYA</t>
  </si>
  <si>
    <t>2018
OCAK - ARALIK</t>
  </si>
  <si>
    <t>2019 
OCAK - ARALIK</t>
  </si>
  <si>
    <t>2020 OCAK</t>
  </si>
  <si>
    <t>LIBYA</t>
  </si>
  <si>
    <t>BİRLEŞİK KRALLIK</t>
  </si>
  <si>
    <t>A.B.D.</t>
  </si>
  <si>
    <t>HİNDİSTAN</t>
  </si>
  <si>
    <t>KANADA</t>
  </si>
  <si>
    <t>AZERBAYCAN</t>
  </si>
  <si>
    <t>GÜNEY KORE</t>
  </si>
  <si>
    <t>BELARUS (BEYAZ RUSYA)</t>
  </si>
  <si>
    <t>DOMİNİK CUMHURİYETİ</t>
  </si>
  <si>
    <t>KIRGIZİSTAN</t>
  </si>
  <si>
    <t>ÇİN</t>
  </si>
  <si>
    <t>ÇAD</t>
  </si>
  <si>
    <t>GÜNEY AFRİKA CUMHURİYETİ</t>
  </si>
  <si>
    <t>DANİMARKA</t>
  </si>
  <si>
    <t>KUVEYT</t>
  </si>
  <si>
    <t>ENDONEZYA</t>
  </si>
  <si>
    <t>2019 
OCAK</t>
  </si>
  <si>
    <t>2020 
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</si>
</sst>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116709</xdr:colOff>
      <xdr:row>0</xdr:row>
      <xdr:rowOff>99859</xdr:rowOff>
    </xdr:from>
    <xdr:to>
      <xdr:col>1</xdr:col>
      <xdr:colOff>1964559</xdr:colOff>
      <xdr:row>1</xdr:row>
      <xdr:rowOff>457999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709" y="99859"/>
          <a:ext cx="2508753" cy="9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zoomScale="90" zoomScaleNormal="90" workbookViewId="0">
      <selection activeCell="F68" sqref="F68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1.7109375" style="36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51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68</v>
      </c>
      <c r="D3" s="42" t="s">
        <v>69</v>
      </c>
      <c r="E3" s="9" t="s">
        <v>0</v>
      </c>
      <c r="F3" s="42" t="s">
        <v>49</v>
      </c>
      <c r="G3" s="9" t="s">
        <v>13</v>
      </c>
      <c r="H3" s="42" t="s">
        <v>50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17</v>
      </c>
      <c r="C4" s="49">
        <v>8346.0457900000001</v>
      </c>
      <c r="D4" s="49">
        <v>13105.775710000002</v>
      </c>
      <c r="E4" s="50">
        <f t="shared" ref="E4:E56" si="0">(D4-C4)/C4*100</f>
        <v>57.029760437008115</v>
      </c>
      <c r="F4" s="49">
        <v>269212.10477999999</v>
      </c>
      <c r="G4" s="50">
        <f>(F4*100)/$F$59</f>
        <v>15.990891952586436</v>
      </c>
      <c r="H4" s="49">
        <v>183003.46658000001</v>
      </c>
      <c r="I4" s="51">
        <f>(H4*100)/$H$59</f>
        <v>10.978500898797003</v>
      </c>
      <c r="J4" s="52">
        <f t="shared" ref="J4:J32" si="1">(H4-F4)/F4*100</f>
        <v>-32.022571299477654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16</v>
      </c>
      <c r="C5" s="12">
        <v>10091.707759999999</v>
      </c>
      <c r="D5" s="12">
        <v>11481.636</v>
      </c>
      <c r="E5" s="13">
        <f>(D5-C5)/C5*100</f>
        <v>13.772973544767028</v>
      </c>
      <c r="F5" s="12">
        <v>122843.02245999999</v>
      </c>
      <c r="G5" s="13">
        <f>(F5*100)/$F$59</f>
        <v>7.2967354157135338</v>
      </c>
      <c r="H5" s="12">
        <v>122916.75635</v>
      </c>
      <c r="I5" s="14">
        <f t="shared" ref="I5:I14" si="2">(H5*100)/$H$59</f>
        <v>7.3738587868540648</v>
      </c>
      <c r="J5" s="15">
        <f t="shared" si="1"/>
        <v>6.002285561152837E-2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12833.413909999999</v>
      </c>
      <c r="D6" s="49">
        <v>10925.889289999999</v>
      </c>
      <c r="E6" s="50">
        <f t="shared" si="0"/>
        <v>-14.863734882840699</v>
      </c>
      <c r="F6" s="49">
        <v>111054.80645999999</v>
      </c>
      <c r="G6" s="50">
        <f t="shared" ref="G6:G39" si="3">(F6*100)/$F$59</f>
        <v>6.5965288313038313</v>
      </c>
      <c r="H6" s="49">
        <v>121831.39604000001</v>
      </c>
      <c r="I6" s="51">
        <f t="shared" si="2"/>
        <v>7.3087472927302928</v>
      </c>
      <c r="J6" s="52">
        <f t="shared" si="1"/>
        <v>9.7038479679684606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20</v>
      </c>
      <c r="C7" s="12">
        <v>4814.3581900000008</v>
      </c>
      <c r="D7" s="12">
        <v>7260.3245499999994</v>
      </c>
      <c r="E7" s="13">
        <f t="shared" si="0"/>
        <v>50.805658064257955</v>
      </c>
      <c r="F7" s="12">
        <v>97474.17895999999</v>
      </c>
      <c r="G7" s="13">
        <f t="shared" si="3"/>
        <v>5.7898550482720754</v>
      </c>
      <c r="H7" s="12">
        <v>83831.041840000005</v>
      </c>
      <c r="I7" s="14">
        <f t="shared" si="2"/>
        <v>5.0290805162710006</v>
      </c>
      <c r="J7" s="15">
        <f t="shared" si="1"/>
        <v>-13.996667902787522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18</v>
      </c>
      <c r="C8" s="49">
        <v>5958.0393400000003</v>
      </c>
      <c r="D8" s="49">
        <v>6149.1490800000001</v>
      </c>
      <c r="E8" s="50">
        <f>(D8-C8)/C8*100</f>
        <v>3.2075944634497811</v>
      </c>
      <c r="F8" s="49">
        <v>53353.0936</v>
      </c>
      <c r="G8" s="50">
        <f>(F8*100)/$F$59</f>
        <v>3.1691129037122447</v>
      </c>
      <c r="H8" s="49">
        <v>72823.20061</v>
      </c>
      <c r="I8" s="51">
        <f t="shared" si="2"/>
        <v>4.3687127259999876</v>
      </c>
      <c r="J8" s="52">
        <f t="shared" si="1"/>
        <v>36.492929830783041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22</v>
      </c>
      <c r="C9" s="12">
        <v>5314.39203</v>
      </c>
      <c r="D9" s="12">
        <v>5589.9965000000002</v>
      </c>
      <c r="E9" s="13">
        <f t="shared" si="0"/>
        <v>5.186001868966378</v>
      </c>
      <c r="F9" s="12">
        <v>65846.080659999992</v>
      </c>
      <c r="G9" s="13">
        <f t="shared" si="3"/>
        <v>3.911182085203083</v>
      </c>
      <c r="H9" s="12">
        <v>64624.316030000002</v>
      </c>
      <c r="I9" s="14">
        <f>(H9*100)/$H$59</f>
        <v>3.8768561321724913</v>
      </c>
      <c r="J9" s="15">
        <f>(H9-F9)/F9*100</f>
        <v>-1.855485729376426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53</v>
      </c>
      <c r="C10" s="49">
        <v>3851.08421</v>
      </c>
      <c r="D10" s="49">
        <v>4758.4542099999999</v>
      </c>
      <c r="E10" s="50">
        <f t="shared" si="0"/>
        <v>23.561416747103536</v>
      </c>
      <c r="F10" s="49">
        <v>54419.17542</v>
      </c>
      <c r="G10" s="50">
        <f t="shared" si="3"/>
        <v>3.2324369478155663</v>
      </c>
      <c r="H10" s="49">
        <v>53538.299709999999</v>
      </c>
      <c r="I10" s="51">
        <f t="shared" si="2"/>
        <v>3.2117985657356627</v>
      </c>
      <c r="J10" s="52">
        <f t="shared" si="1"/>
        <v>-1.6186862502077952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54</v>
      </c>
      <c r="C11" s="12">
        <v>2711.8886699999998</v>
      </c>
      <c r="D11" s="12">
        <v>3891.3753999999999</v>
      </c>
      <c r="E11" s="13">
        <f t="shared" si="0"/>
        <v>43.493184032514144</v>
      </c>
      <c r="F11" s="12">
        <v>48015.60989</v>
      </c>
      <c r="G11" s="13">
        <f t="shared" si="3"/>
        <v>2.8520724594311484</v>
      </c>
      <c r="H11" s="12">
        <v>52520.287210000002</v>
      </c>
      <c r="I11" s="14">
        <f t="shared" si="2"/>
        <v>3.150727311976921</v>
      </c>
      <c r="J11" s="15">
        <f t="shared" si="1"/>
        <v>9.3816934332811055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19</v>
      </c>
      <c r="C12" s="49">
        <v>3414.4398300000003</v>
      </c>
      <c r="D12" s="49">
        <v>3889.5940499999997</v>
      </c>
      <c r="E12" s="50">
        <f t="shared" si="0"/>
        <v>13.916022646678163</v>
      </c>
      <c r="F12" s="49">
        <v>44419.985399999998</v>
      </c>
      <c r="G12" s="50">
        <f t="shared" si="3"/>
        <v>2.6384964660015426</v>
      </c>
      <c r="H12" s="49">
        <v>51329.684880000001</v>
      </c>
      <c r="I12" s="51">
        <f>(H12*100)/$H$59</f>
        <v>3.0793022783735231</v>
      </c>
      <c r="J12" s="52">
        <f t="shared" si="1"/>
        <v>15.555384401364533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21</v>
      </c>
      <c r="C13" s="17">
        <v>3670.6471000000001</v>
      </c>
      <c r="D13" s="17">
        <v>3795.53703</v>
      </c>
      <c r="E13" s="18">
        <f t="shared" si="0"/>
        <v>3.4023954522895932</v>
      </c>
      <c r="F13" s="17">
        <v>35753.919299999994</v>
      </c>
      <c r="G13" s="18">
        <f t="shared" si="3"/>
        <v>2.1237420244346663</v>
      </c>
      <c r="H13" s="17">
        <v>50416.723520000007</v>
      </c>
      <c r="I13" s="19">
        <f t="shared" si="2"/>
        <v>3.0245331130749782</v>
      </c>
      <c r="J13" s="20">
        <f t="shared" si="1"/>
        <v>41.010340983792553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61006.016830000015</v>
      </c>
      <c r="D14" s="66">
        <f>SUM(D4:D13)</f>
        <v>70847.731820000015</v>
      </c>
      <c r="E14" s="67">
        <f>(D14-C14)/C14*100</f>
        <v>16.132367758781928</v>
      </c>
      <c r="F14" s="66">
        <f>SUM(F4:F13)</f>
        <v>902391.97692999989</v>
      </c>
      <c r="G14" s="68">
        <f t="shared" si="3"/>
        <v>53.601054134474118</v>
      </c>
      <c r="H14" s="66">
        <f>SUM(H4:H13)</f>
        <v>856835.17276999995</v>
      </c>
      <c r="I14" s="68">
        <f t="shared" si="2"/>
        <v>51.402117621985923</v>
      </c>
      <c r="J14" s="69">
        <f t="shared" si="1"/>
        <v>-5.0484496011353457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23</v>
      </c>
      <c r="C15" s="49">
        <v>3117.8983800000001</v>
      </c>
      <c r="D15" s="49">
        <v>3260.22768</v>
      </c>
      <c r="E15" s="50">
        <f t="shared" si="0"/>
        <v>4.5649114452537054</v>
      </c>
      <c r="F15" s="49">
        <v>40087.079610000001</v>
      </c>
      <c r="G15" s="50">
        <f t="shared" si="3"/>
        <v>2.3811268043169482</v>
      </c>
      <c r="H15" s="49">
        <v>39953.11176</v>
      </c>
      <c r="I15" s="51">
        <f t="shared" ref="I15:I39" si="4">(H15*100)/$H$59</f>
        <v>2.3968140143135046</v>
      </c>
      <c r="J15" s="52">
        <f t="shared" si="1"/>
        <v>-0.33419209207393019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26</v>
      </c>
      <c r="C16" s="12">
        <v>1588.28647</v>
      </c>
      <c r="D16" s="12">
        <v>3018.9060099999997</v>
      </c>
      <c r="E16" s="13">
        <f t="shared" si="0"/>
        <v>90.073142787648351</v>
      </c>
      <c r="F16" s="12">
        <v>31207.68175</v>
      </c>
      <c r="G16" s="13">
        <f t="shared" si="3"/>
        <v>1.8537006995386323</v>
      </c>
      <c r="H16" s="12">
        <v>36961.8966</v>
      </c>
      <c r="I16" s="14">
        <f t="shared" si="4"/>
        <v>2.2173690074168753</v>
      </c>
      <c r="J16" s="15">
        <f t="shared" si="1"/>
        <v>18.438456582889245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28</v>
      </c>
      <c r="C17" s="49">
        <v>1934.05142</v>
      </c>
      <c r="D17" s="49">
        <v>2940.2654900000002</v>
      </c>
      <c r="E17" s="50">
        <f t="shared" si="0"/>
        <v>52.026231546625588</v>
      </c>
      <c r="F17" s="49">
        <v>27607.80514</v>
      </c>
      <c r="G17" s="50">
        <f t="shared" si="3"/>
        <v>1.6398721350311209</v>
      </c>
      <c r="H17" s="49">
        <v>32678.88019</v>
      </c>
      <c r="I17" s="51">
        <f t="shared" si="4"/>
        <v>1.9604279757223086</v>
      </c>
      <c r="J17" s="52">
        <f t="shared" si="1"/>
        <v>18.368265873670246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37</v>
      </c>
      <c r="C18" s="12">
        <v>1049.09681</v>
      </c>
      <c r="D18" s="12">
        <v>2208.73164</v>
      </c>
      <c r="E18" s="13">
        <f t="shared" si="0"/>
        <v>110.53649376743411</v>
      </c>
      <c r="F18" s="12">
        <v>26293.296679999999</v>
      </c>
      <c r="G18" s="13">
        <f t="shared" si="3"/>
        <v>1.5617918318746249</v>
      </c>
      <c r="H18" s="12">
        <v>30549.458070000001</v>
      </c>
      <c r="I18" s="14">
        <f t="shared" si="4"/>
        <v>1.8326825122334049</v>
      </c>
      <c r="J18" s="15">
        <f t="shared" si="1"/>
        <v>16.187248947133554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55</v>
      </c>
      <c r="C19" s="49">
        <v>2131.7169599999997</v>
      </c>
      <c r="D19" s="49">
        <v>2156.92488</v>
      </c>
      <c r="E19" s="50">
        <f t="shared" si="0"/>
        <v>1.1825172137299265</v>
      </c>
      <c r="F19" s="49">
        <v>31913.809670000002</v>
      </c>
      <c r="G19" s="50">
        <f t="shared" si="3"/>
        <v>1.8956438925560939</v>
      </c>
      <c r="H19" s="49">
        <v>30385.536070000002</v>
      </c>
      <c r="I19" s="51">
        <f t="shared" si="4"/>
        <v>1.8228487213333517</v>
      </c>
      <c r="J19" s="52">
        <f t="shared" si="1"/>
        <v>-4.7887532569846281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25</v>
      </c>
      <c r="C20" s="12">
        <v>2007.1060600000001</v>
      </c>
      <c r="D20" s="12">
        <v>2072.5768200000002</v>
      </c>
      <c r="E20" s="13">
        <f t="shared" si="0"/>
        <v>3.2619482001862994</v>
      </c>
      <c r="F20" s="12">
        <v>35357.97683</v>
      </c>
      <c r="G20" s="13">
        <f t="shared" si="3"/>
        <v>2.100223493340442</v>
      </c>
      <c r="H20" s="12">
        <v>29157.572239999998</v>
      </c>
      <c r="I20" s="14">
        <f t="shared" si="4"/>
        <v>1.749182346246124</v>
      </c>
      <c r="J20" s="15">
        <f t="shared" si="1"/>
        <v>-17.536084204736447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24</v>
      </c>
      <c r="C21" s="49">
        <v>3313.9475600000001</v>
      </c>
      <c r="D21" s="49">
        <v>2028.63967</v>
      </c>
      <c r="E21" s="50">
        <f t="shared" si="0"/>
        <v>-38.784798694883392</v>
      </c>
      <c r="F21" s="49">
        <v>17798.40019</v>
      </c>
      <c r="G21" s="50">
        <f t="shared" si="3"/>
        <v>1.0572046699005935</v>
      </c>
      <c r="H21" s="49">
        <v>24369.978729999999</v>
      </c>
      <c r="I21" s="51">
        <f t="shared" si="4"/>
        <v>1.4619713953561153</v>
      </c>
      <c r="J21" s="52">
        <f t="shared" si="1"/>
        <v>36.922299026022735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45</v>
      </c>
      <c r="C22" s="12">
        <v>1150.7788</v>
      </c>
      <c r="D22" s="12">
        <v>1883.27799</v>
      </c>
      <c r="E22" s="13">
        <f t="shared" si="0"/>
        <v>63.652475175941717</v>
      </c>
      <c r="F22" s="12">
        <v>17921.59476</v>
      </c>
      <c r="G22" s="13">
        <f t="shared" si="3"/>
        <v>1.0645222868391975</v>
      </c>
      <c r="H22" s="12">
        <v>20129.017609999999</v>
      </c>
      <c r="I22" s="14">
        <f t="shared" si="4"/>
        <v>1.2075532887606881</v>
      </c>
      <c r="J22" s="15">
        <f t="shared" si="1"/>
        <v>12.317111727840448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44</v>
      </c>
      <c r="C23" s="49">
        <v>408.04169999999999</v>
      </c>
      <c r="D23" s="49">
        <v>1665.9218600000002</v>
      </c>
      <c r="E23" s="50">
        <f t="shared" si="0"/>
        <v>308.27245352619605</v>
      </c>
      <c r="F23" s="49">
        <v>21300.217929999999</v>
      </c>
      <c r="G23" s="50">
        <f t="shared" si="3"/>
        <v>1.2652086493789729</v>
      </c>
      <c r="H23" s="49">
        <v>19989.969420000001</v>
      </c>
      <c r="I23" s="51">
        <f t="shared" si="4"/>
        <v>1.1992116944323439</v>
      </c>
      <c r="J23" s="52">
        <f t="shared" si="1"/>
        <v>-6.1513385182533558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30</v>
      </c>
      <c r="C24" s="12">
        <v>922.81781000000001</v>
      </c>
      <c r="D24" s="12">
        <v>1652.80646</v>
      </c>
      <c r="E24" s="13">
        <f t="shared" si="0"/>
        <v>79.104308790919404</v>
      </c>
      <c r="F24" s="12">
        <v>22321.015809999997</v>
      </c>
      <c r="G24" s="13">
        <f t="shared" si="3"/>
        <v>1.3258428790985048</v>
      </c>
      <c r="H24" s="12">
        <v>19399.358260000001</v>
      </c>
      <c r="I24" s="14">
        <f t="shared" si="4"/>
        <v>1.1637805341812617</v>
      </c>
      <c r="J24" s="15">
        <f t="shared" si="1"/>
        <v>-13.089267866971671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78629.758800000025</v>
      </c>
      <c r="D25" s="66">
        <f>SUM(D14:D24)</f>
        <v>93736.010320000045</v>
      </c>
      <c r="E25" s="67">
        <f t="shared" si="0"/>
        <v>19.211875695083545</v>
      </c>
      <c r="F25" s="66">
        <f>SUM(F14:F24)</f>
        <v>1174200.8552999999</v>
      </c>
      <c r="G25" s="68">
        <f t="shared" si="3"/>
        <v>69.746191476349253</v>
      </c>
      <c r="H25" s="66">
        <f>SUM(H14:H24)</f>
        <v>1140409.95172</v>
      </c>
      <c r="I25" s="68">
        <f t="shared" si="4"/>
        <v>68.41395911198191</v>
      </c>
      <c r="J25" s="69">
        <f>(H25-F25)/F25*100</f>
        <v>-2.8777788252731762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36</v>
      </c>
      <c r="C26" s="49">
        <v>1200.1647499999999</v>
      </c>
      <c r="D26" s="49">
        <v>1590.60546</v>
      </c>
      <c r="E26" s="50">
        <f t="shared" si="0"/>
        <v>32.532259425216417</v>
      </c>
      <c r="F26" s="49">
        <v>12794.96703</v>
      </c>
      <c r="G26" s="50">
        <f t="shared" si="3"/>
        <v>0.76000644726148991</v>
      </c>
      <c r="H26" s="49">
        <v>19299.282719999999</v>
      </c>
      <c r="I26" s="51">
        <f t="shared" si="4"/>
        <v>1.1577769353075904</v>
      </c>
      <c r="J26" s="52">
        <f t="shared" si="1"/>
        <v>50.834954672016842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52</v>
      </c>
      <c r="C27" s="12">
        <v>1776.1870900000001</v>
      </c>
      <c r="D27" s="12">
        <v>1541.5086699999999</v>
      </c>
      <c r="E27" s="13">
        <f t="shared" si="0"/>
        <v>-13.212483151197782</v>
      </c>
      <c r="F27" s="12">
        <v>15244.474130000001</v>
      </c>
      <c r="G27" s="13">
        <f t="shared" si="3"/>
        <v>0.90550437502072967</v>
      </c>
      <c r="H27" s="12">
        <v>18114.333710000003</v>
      </c>
      <c r="I27" s="14">
        <f t="shared" si="4"/>
        <v>1.0866910481687984</v>
      </c>
      <c r="J27" s="15">
        <f t="shared" si="1"/>
        <v>18.825572830697585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56</v>
      </c>
      <c r="C28" s="49">
        <v>955.51980000000003</v>
      </c>
      <c r="D28" s="49">
        <v>1455.4115300000001</v>
      </c>
      <c r="E28" s="50">
        <f t="shared" si="0"/>
        <v>52.316208413472964</v>
      </c>
      <c r="F28" s="49">
        <v>11321.741759999999</v>
      </c>
      <c r="G28" s="50">
        <f t="shared" si="3"/>
        <v>0.67249854662811492</v>
      </c>
      <c r="H28" s="49">
        <v>17957.319230000001</v>
      </c>
      <c r="I28" s="51">
        <f>(H28*100)/$H$59</f>
        <v>1.0772716440339014</v>
      </c>
      <c r="J28" s="52">
        <f t="shared" si="1"/>
        <v>58.609157589547443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32</v>
      </c>
      <c r="C29" s="12">
        <v>614.64260000000002</v>
      </c>
      <c r="D29" s="12">
        <v>1437.1514199999999</v>
      </c>
      <c r="E29" s="13">
        <f t="shared" si="0"/>
        <v>133.81903890163161</v>
      </c>
      <c r="F29" s="12">
        <v>16426.888210000001</v>
      </c>
      <c r="G29" s="13">
        <f t="shared" si="3"/>
        <v>0.97573842267601019</v>
      </c>
      <c r="H29" s="12">
        <v>17027.103739999999</v>
      </c>
      <c r="I29" s="14">
        <f t="shared" si="4"/>
        <v>1.0214673918856199</v>
      </c>
      <c r="J29" s="15">
        <f t="shared" si="1"/>
        <v>3.6538601975425364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29</v>
      </c>
      <c r="C30" s="49">
        <v>2040.94767</v>
      </c>
      <c r="D30" s="49">
        <v>1435.2502199999999</v>
      </c>
      <c r="E30" s="50">
        <f t="shared" si="0"/>
        <v>-29.677265071671343</v>
      </c>
      <c r="F30" s="49">
        <v>17718.311799999999</v>
      </c>
      <c r="G30" s="50">
        <f t="shared" si="3"/>
        <v>1.0524475108857967</v>
      </c>
      <c r="H30" s="49">
        <v>16848.15193</v>
      </c>
      <c r="I30" s="51">
        <f t="shared" si="4"/>
        <v>1.0107319525868921</v>
      </c>
      <c r="J30" s="52">
        <f t="shared" si="1"/>
        <v>-4.9110766297723663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57</v>
      </c>
      <c r="C31" s="12">
        <v>932.20278000000008</v>
      </c>
      <c r="D31" s="12">
        <v>1336.7190600000001</v>
      </c>
      <c r="E31" s="13">
        <f t="shared" si="0"/>
        <v>43.393592969117726</v>
      </c>
      <c r="F31" s="12">
        <v>15298.66956</v>
      </c>
      <c r="G31" s="13">
        <f t="shared" si="3"/>
        <v>0.90872352174580795</v>
      </c>
      <c r="H31" s="12">
        <v>16620.630710000001</v>
      </c>
      <c r="I31" s="14">
        <f t="shared" si="4"/>
        <v>0.99708280175414854</v>
      </c>
      <c r="J31" s="15">
        <f t="shared" si="1"/>
        <v>8.6410203502689473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41</v>
      </c>
      <c r="C32" s="49">
        <v>983.56614999999999</v>
      </c>
      <c r="D32" s="49">
        <v>1314.0543400000001</v>
      </c>
      <c r="E32" s="50">
        <f t="shared" si="0"/>
        <v>33.601013007615208</v>
      </c>
      <c r="F32" s="49">
        <v>14701.74987</v>
      </c>
      <c r="G32" s="50">
        <f t="shared" si="3"/>
        <v>0.87326717302418644</v>
      </c>
      <c r="H32" s="49">
        <v>16405.138650000001</v>
      </c>
      <c r="I32" s="51">
        <f t="shared" si="4"/>
        <v>0.98415528831079291</v>
      </c>
      <c r="J32" s="52">
        <f t="shared" si="1"/>
        <v>11.5862995565983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27</v>
      </c>
      <c r="C33" s="12">
        <v>1960.5085900000001</v>
      </c>
      <c r="D33" s="12">
        <v>1305.7901299999999</v>
      </c>
      <c r="E33" s="13">
        <f t="shared" si="0"/>
        <v>-33.395337482300967</v>
      </c>
      <c r="F33" s="12">
        <v>11589.093999999999</v>
      </c>
      <c r="G33" s="13">
        <f t="shared" si="3"/>
        <v>0.68837896473418647</v>
      </c>
      <c r="H33" s="12">
        <v>15888.372429999999</v>
      </c>
      <c r="I33" s="14">
        <f t="shared" si="4"/>
        <v>0.95315413561810425</v>
      </c>
      <c r="J33" s="15">
        <f t="shared" ref="J33:J42" si="5">(H33-F33)/F33*100</f>
        <v>37.097623248202147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58</v>
      </c>
      <c r="C34" s="49">
        <v>1051.4932800000001</v>
      </c>
      <c r="D34" s="49">
        <v>1289.39858</v>
      </c>
      <c r="E34" s="50">
        <f t="shared" si="0"/>
        <v>22.625470321598236</v>
      </c>
      <c r="F34" s="49">
        <v>12311.626</v>
      </c>
      <c r="G34" s="50">
        <f t="shared" si="3"/>
        <v>0.73129654139266576</v>
      </c>
      <c r="H34" s="49">
        <v>14047.09873</v>
      </c>
      <c r="I34" s="51">
        <f t="shared" si="4"/>
        <v>0.8426948894182813</v>
      </c>
      <c r="J34" s="52">
        <f t="shared" si="5"/>
        <v>14.096210606137641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40</v>
      </c>
      <c r="C35" s="12">
        <v>500.18702000000002</v>
      </c>
      <c r="D35" s="12">
        <v>1218.5392199999999</v>
      </c>
      <c r="E35" s="13">
        <f t="shared" si="0"/>
        <v>143.61672160145216</v>
      </c>
      <c r="F35" s="12">
        <v>13962.52202</v>
      </c>
      <c r="G35" s="13">
        <f t="shared" si="3"/>
        <v>0.82935788191949111</v>
      </c>
      <c r="H35" s="12">
        <v>13891.76973</v>
      </c>
      <c r="I35" s="14">
        <f t="shared" si="4"/>
        <v>0.83337659836086153</v>
      </c>
      <c r="J35" s="15">
        <f t="shared" si="5"/>
        <v>-0.50673001552767005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31</v>
      </c>
      <c r="C36" s="49">
        <v>792.91482999999994</v>
      </c>
      <c r="D36" s="49">
        <v>1113.2208700000001</v>
      </c>
      <c r="E36" s="50">
        <f t="shared" si="0"/>
        <v>40.396020843751927</v>
      </c>
      <c r="F36" s="49">
        <v>13490.41173</v>
      </c>
      <c r="G36" s="50">
        <f t="shared" si="3"/>
        <v>0.80131506919655027</v>
      </c>
      <c r="H36" s="49">
        <v>13433.69774</v>
      </c>
      <c r="I36" s="51">
        <f t="shared" si="4"/>
        <v>0.80589655195567311</v>
      </c>
      <c r="J36" s="52">
        <f t="shared" si="5"/>
        <v>-0.42040221703448477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35</v>
      </c>
      <c r="C37" s="12">
        <v>1151.4268200000001</v>
      </c>
      <c r="D37" s="12">
        <v>1094.1061999999999</v>
      </c>
      <c r="E37" s="13">
        <f t="shared" si="0"/>
        <v>-4.9782251902035934</v>
      </c>
      <c r="F37" s="12">
        <v>15757.967050000001</v>
      </c>
      <c r="G37" s="13">
        <f t="shared" si="3"/>
        <v>0.93600526876341006</v>
      </c>
      <c r="H37" s="12">
        <v>13348.091829999999</v>
      </c>
      <c r="I37" s="14">
        <f t="shared" si="4"/>
        <v>0.80076099590615701</v>
      </c>
      <c r="J37" s="15">
        <f t="shared" si="5"/>
        <v>-15.293059138615227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46</v>
      </c>
      <c r="C38" s="49">
        <v>654.66903000000002</v>
      </c>
      <c r="D38" s="49">
        <v>1068.4212299999999</v>
      </c>
      <c r="E38" s="50">
        <f t="shared" si="0"/>
        <v>63.200209730403756</v>
      </c>
      <c r="F38" s="49">
        <v>15928.352949999999</v>
      </c>
      <c r="G38" s="50">
        <f t="shared" si="3"/>
        <v>0.94612599687617727</v>
      </c>
      <c r="H38" s="49">
        <v>13204.83221</v>
      </c>
      <c r="I38" s="51">
        <f t="shared" si="4"/>
        <v>0.79216675506294465</v>
      </c>
      <c r="J38" s="52">
        <f t="shared" si="5"/>
        <v>-17.098571010758512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43</v>
      </c>
      <c r="C39" s="12">
        <v>869.80574999999999</v>
      </c>
      <c r="D39" s="12">
        <v>1062.9518999999998</v>
      </c>
      <c r="E39" s="13">
        <f t="shared" si="0"/>
        <v>22.205664885521831</v>
      </c>
      <c r="F39" s="12">
        <v>9692.4143299999996</v>
      </c>
      <c r="G39" s="13">
        <f t="shared" si="3"/>
        <v>0.57571835574551333</v>
      </c>
      <c r="H39" s="12">
        <v>13124.39105</v>
      </c>
      <c r="I39" s="14">
        <f t="shared" si="4"/>
        <v>0.78734103583552095</v>
      </c>
      <c r="J39" s="15">
        <f t="shared" si="5"/>
        <v>35.408894039716529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59</v>
      </c>
      <c r="C40" s="49">
        <v>1349.0616100000002</v>
      </c>
      <c r="D40" s="49">
        <v>939.84918999999991</v>
      </c>
      <c r="E40" s="50">
        <f t="shared" si="0"/>
        <v>-30.333115772229281</v>
      </c>
      <c r="F40" s="49">
        <v>10658.06523</v>
      </c>
      <c r="G40" s="50">
        <f t="shared" ref="G40:G41" si="6">(F40*100)/$F$59</f>
        <v>0.63307691775533359</v>
      </c>
      <c r="H40" s="49">
        <v>12213.84894</v>
      </c>
      <c r="I40" s="51">
        <f t="shared" ref="I40:I58" si="7">(H40*100)/$H$59</f>
        <v>0.73271700296968678</v>
      </c>
      <c r="J40" s="52">
        <f t="shared" si="5"/>
        <v>14.597243274706431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60</v>
      </c>
      <c r="C41" s="12">
        <v>636.52276000000006</v>
      </c>
      <c r="D41" s="12">
        <v>937.47809999999993</v>
      </c>
      <c r="E41" s="13">
        <f t="shared" si="0"/>
        <v>47.281159278577853</v>
      </c>
      <c r="F41" s="12">
        <v>11059.47019</v>
      </c>
      <c r="G41" s="13">
        <f t="shared" si="6"/>
        <v>0.65691991452487986</v>
      </c>
      <c r="H41" s="12">
        <v>11969.568880000001</v>
      </c>
      <c r="I41" s="14">
        <f t="shared" si="7"/>
        <v>0.71806247806703505</v>
      </c>
      <c r="J41" s="15">
        <f t="shared" si="5"/>
        <v>8.2291346182470324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33</v>
      </c>
      <c r="C42" s="49">
        <v>1141.6219199999998</v>
      </c>
      <c r="D42" s="49">
        <v>931.53737000000001</v>
      </c>
      <c r="E42" s="50">
        <f t="shared" si="0"/>
        <v>-18.402287685576312</v>
      </c>
      <c r="F42" s="49">
        <v>11451.471579999999</v>
      </c>
      <c r="G42" s="50">
        <f>(F42*100)/$F$59</f>
        <v>0.68020434996241808</v>
      </c>
      <c r="H42" s="49">
        <v>11471.590249999999</v>
      </c>
      <c r="I42" s="51">
        <f t="shared" si="7"/>
        <v>0.68818840551963456</v>
      </c>
      <c r="J42" s="52">
        <f t="shared" si="5"/>
        <v>0.17568632869104006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34</v>
      </c>
      <c r="C43" s="12">
        <v>1106.8967700000001</v>
      </c>
      <c r="D43" s="12">
        <v>856.51844999999992</v>
      </c>
      <c r="E43" s="13">
        <f t="shared" si="0"/>
        <v>-22.619843763750445</v>
      </c>
      <c r="F43" s="12">
        <v>11111.22781</v>
      </c>
      <c r="G43" s="13">
        <f t="shared" ref="G43:G59" si="8">(F43*100)/$F$59</f>
        <v>0.65999425811659673</v>
      </c>
      <c r="H43" s="12">
        <v>11029.81091</v>
      </c>
      <c r="I43" s="14">
        <f t="shared" si="7"/>
        <v>0.66168576613307561</v>
      </c>
      <c r="J43" s="15">
        <f t="shared" ref="J43:J49" si="9">(H43-F43)/F43*100</f>
        <v>-0.73274440405880015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48</v>
      </c>
      <c r="C44" s="49">
        <v>435.26085</v>
      </c>
      <c r="D44" s="49">
        <v>845.31607999999994</v>
      </c>
      <c r="E44" s="50">
        <f t="shared" si="0"/>
        <v>94.209077154538463</v>
      </c>
      <c r="F44" s="49">
        <v>12651.24502</v>
      </c>
      <c r="G44" s="50">
        <f t="shared" si="8"/>
        <v>0.75146952380109555</v>
      </c>
      <c r="H44" s="49">
        <v>10878.68851</v>
      </c>
      <c r="I44" s="51">
        <f t="shared" si="7"/>
        <v>0.65261983183557915</v>
      </c>
      <c r="J44" s="52">
        <f t="shared" si="9"/>
        <v>-14.010925463840241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61</v>
      </c>
      <c r="C45" s="12">
        <v>867.12073999999996</v>
      </c>
      <c r="D45" s="12">
        <v>748.85811999999999</v>
      </c>
      <c r="E45" s="13">
        <f t="shared" si="0"/>
        <v>-13.638541271657276</v>
      </c>
      <c r="F45" s="12">
        <v>7999.7729500000005</v>
      </c>
      <c r="G45" s="13">
        <f t="shared" si="8"/>
        <v>0.47517738845068902</v>
      </c>
      <c r="H45" s="12">
        <v>10619.523160000001</v>
      </c>
      <c r="I45" s="14">
        <f t="shared" si="7"/>
        <v>0.63707232838613914</v>
      </c>
      <c r="J45" s="15">
        <f t="shared" si="9"/>
        <v>32.747807048698803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38</v>
      </c>
      <c r="C46" s="49">
        <v>674.79989999999998</v>
      </c>
      <c r="D46" s="49">
        <v>731.37632999999994</v>
      </c>
      <c r="E46" s="50">
        <f t="shared" si="0"/>
        <v>8.384178776552865</v>
      </c>
      <c r="F46" s="49">
        <v>11883.591349999999</v>
      </c>
      <c r="G46" s="50">
        <f t="shared" si="8"/>
        <v>0.70587177141173696</v>
      </c>
      <c r="H46" s="49">
        <v>9906.7144800000005</v>
      </c>
      <c r="I46" s="51">
        <f t="shared" si="7"/>
        <v>0.59431045682001038</v>
      </c>
      <c r="J46" s="52">
        <f t="shared" si="9"/>
        <v>-16.635348791255755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62</v>
      </c>
      <c r="C47" s="12">
        <v>1228.8627200000001</v>
      </c>
      <c r="D47" s="12">
        <v>700.44964000000004</v>
      </c>
      <c r="E47" s="13">
        <f t="shared" si="0"/>
        <v>-43.000171736025969</v>
      </c>
      <c r="F47" s="12">
        <v>9496.0745299999999</v>
      </c>
      <c r="G47" s="13">
        <f t="shared" si="8"/>
        <v>0.56405599557653741</v>
      </c>
      <c r="H47" s="12">
        <v>8664.8919600000008</v>
      </c>
      <c r="I47" s="14">
        <f t="shared" si="7"/>
        <v>0.51981268960964699</v>
      </c>
      <c r="J47" s="15">
        <f t="shared" si="9"/>
        <v>-8.7529069761839686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47</v>
      </c>
      <c r="C48" s="49">
        <v>728.86662999999999</v>
      </c>
      <c r="D48" s="49">
        <v>697.10248000000001</v>
      </c>
      <c r="E48" s="50">
        <f t="shared" si="0"/>
        <v>-4.3580195186052038</v>
      </c>
      <c r="F48" s="49">
        <v>9685.2893999999997</v>
      </c>
      <c r="G48" s="50">
        <f t="shared" si="8"/>
        <v>0.57529514303042062</v>
      </c>
      <c r="H48" s="49">
        <v>8425.4681199999995</v>
      </c>
      <c r="I48" s="51">
        <f t="shared" si="7"/>
        <v>0.50544949260712246</v>
      </c>
      <c r="J48" s="52">
        <f t="shared" si="9"/>
        <v>-13.007574972411254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42</v>
      </c>
      <c r="C49" s="12">
        <v>801.33199000000002</v>
      </c>
      <c r="D49" s="12">
        <v>643.50291000000004</v>
      </c>
      <c r="E49" s="13">
        <f t="shared" si="0"/>
        <v>-19.695841669817771</v>
      </c>
      <c r="F49" s="12">
        <v>9901.19751</v>
      </c>
      <c r="G49" s="13">
        <f t="shared" si="8"/>
        <v>0.58811983849319938</v>
      </c>
      <c r="H49" s="12">
        <v>8131.7613300000003</v>
      </c>
      <c r="I49" s="14">
        <f t="shared" si="7"/>
        <v>0.48782982496772176</v>
      </c>
      <c r="J49" s="15">
        <f t="shared" si="9"/>
        <v>-17.870931048622214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63</v>
      </c>
      <c r="C50" s="49">
        <v>322.86197999999996</v>
      </c>
      <c r="D50" s="49">
        <v>608.72385999999995</v>
      </c>
      <c r="E50" s="50" t="s">
        <v>14</v>
      </c>
      <c r="F50" s="49">
        <v>4657.9350100000001</v>
      </c>
      <c r="G50" s="50">
        <f t="shared" si="8"/>
        <v>0.27667602661458457</v>
      </c>
      <c r="H50" s="49">
        <v>7982.67605</v>
      </c>
      <c r="I50" s="51">
        <f t="shared" si="7"/>
        <v>0.47888609886752836</v>
      </c>
      <c r="J50" s="52">
        <f>(H50-F50)/F50*100</f>
        <v>71.378004048193006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64</v>
      </c>
      <c r="C51" s="12">
        <v>310.79442</v>
      </c>
      <c r="D51" s="12">
        <v>606.19521999999995</v>
      </c>
      <c r="E51" s="13">
        <f t="shared" si="0"/>
        <v>95.047008887739992</v>
      </c>
      <c r="F51" s="12">
        <v>10256.262409999999</v>
      </c>
      <c r="G51" s="13">
        <f t="shared" si="8"/>
        <v>0.60921028855559822</v>
      </c>
      <c r="H51" s="12">
        <v>7308.8143200000004</v>
      </c>
      <c r="I51" s="14">
        <f>(H51*100)/$H$59</f>
        <v>0.43846068099580809</v>
      </c>
      <c r="J51" s="15">
        <f t="shared" ref="J51:J56" si="10">(H51-F51)/F51*100</f>
        <v>-28.738033136966113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39</v>
      </c>
      <c r="C52" s="49">
        <v>629.71281999999997</v>
      </c>
      <c r="D52" s="49">
        <v>591.13328999999999</v>
      </c>
      <c r="E52" s="50">
        <f t="shared" si="0"/>
        <v>-6.12652764477623</v>
      </c>
      <c r="F52" s="49">
        <v>7543.8296900000005</v>
      </c>
      <c r="G52" s="50">
        <f t="shared" si="8"/>
        <v>0.44809487886915228</v>
      </c>
      <c r="H52" s="49">
        <v>7173.3823200000006</v>
      </c>
      <c r="I52" s="51">
        <f t="shared" si="7"/>
        <v>0.43033602433485957</v>
      </c>
      <c r="J52" s="52">
        <f t="shared" si="10"/>
        <v>-4.9106009178741123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65</v>
      </c>
      <c r="C53" s="12">
        <v>653.01098000000002</v>
      </c>
      <c r="D53" s="12">
        <v>476.56880999999998</v>
      </c>
      <c r="E53" s="13">
        <f t="shared" si="0"/>
        <v>-27.019786099155642</v>
      </c>
      <c r="F53" s="12">
        <v>8501.4190600000002</v>
      </c>
      <c r="G53" s="13">
        <f t="shared" si="8"/>
        <v>0.50497459519219368</v>
      </c>
      <c r="H53" s="12">
        <v>7036.4019900000003</v>
      </c>
      <c r="I53" s="14">
        <f t="shared" si="7"/>
        <v>0.42211848231706883</v>
      </c>
      <c r="J53" s="15">
        <f t="shared" si="10"/>
        <v>-17.232617986014205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66</v>
      </c>
      <c r="C54" s="49">
        <v>420.97972999999996</v>
      </c>
      <c r="D54" s="49">
        <v>456.30799000000002</v>
      </c>
      <c r="E54" s="50">
        <f t="shared" si="0"/>
        <v>8.3919147366074043</v>
      </c>
      <c r="F54" s="49">
        <v>9035.6294199999993</v>
      </c>
      <c r="G54" s="50">
        <f t="shared" si="8"/>
        <v>0.5367060812399449</v>
      </c>
      <c r="H54" s="49">
        <v>6946.1813899999997</v>
      </c>
      <c r="I54" s="51">
        <f t="shared" si="7"/>
        <v>0.41670608791438124</v>
      </c>
      <c r="J54" s="52">
        <f t="shared" si="10"/>
        <v>-23.124543215274976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67</v>
      </c>
      <c r="C55" s="17">
        <v>35.704370000000004</v>
      </c>
      <c r="D55" s="17">
        <v>442.35197999999997</v>
      </c>
      <c r="E55" s="18">
        <f t="shared" si="0"/>
        <v>1138.9295203920415</v>
      </c>
      <c r="F55" s="17">
        <v>5344.7239500000005</v>
      </c>
      <c r="G55" s="18">
        <f t="shared" si="8"/>
        <v>0.31747050627866269</v>
      </c>
      <c r="H55" s="17">
        <v>6639.7881600000001</v>
      </c>
      <c r="I55" s="19">
        <f t="shared" si="7"/>
        <v>0.39832535221684268</v>
      </c>
      <c r="J55" s="20">
        <f t="shared" si="10"/>
        <v>24.230703439791299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105457.40514999996</v>
      </c>
      <c r="D56" s="54">
        <f>SUM(D4:D55)-D14-D25</f>
        <v>123212.40896999986</v>
      </c>
      <c r="E56" s="55">
        <f t="shared" si="0"/>
        <v>16.836184993121751</v>
      </c>
      <c r="F56" s="54">
        <f>SUM(F25:F55)</f>
        <v>1521677.2508499997</v>
      </c>
      <c r="G56" s="56">
        <f t="shared" si="8"/>
        <v>90.385893030092419</v>
      </c>
      <c r="H56" s="54">
        <f>SUM(H4:H55)-H14-H25</f>
        <v>1506019.2769000002</v>
      </c>
      <c r="I56" s="56">
        <f t="shared" si="7"/>
        <v>90.347108139749352</v>
      </c>
      <c r="J56" s="57">
        <f t="shared" si="10"/>
        <v>-1.0289944166053018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11369.037120000037</v>
      </c>
      <c r="D57" s="5">
        <f>D59-D56</f>
        <v>10225.369930000146</v>
      </c>
      <c r="E57" s="6">
        <f>(D57-C57)/C57*100</f>
        <v>-10.059490332633263</v>
      </c>
      <c r="F57" s="5">
        <f>F59-F56</f>
        <v>161856.76075000037</v>
      </c>
      <c r="G57" s="7">
        <f t="shared" si="8"/>
        <v>9.614106969907585</v>
      </c>
      <c r="H57" s="5">
        <f>H59-H56</f>
        <v>160906.54718999984</v>
      </c>
      <c r="I57" s="7">
        <f t="shared" si="7"/>
        <v>9.6528918602506586</v>
      </c>
      <c r="J57" s="8">
        <f>(H57-F57)/F57*100</f>
        <v>-0.58707066396083518</v>
      </c>
    </row>
    <row r="58" spans="1:16" ht="30" customHeight="1" thickBot="1" x14ac:dyDescent="0.25">
      <c r="A58" s="101" t="s">
        <v>7</v>
      </c>
      <c r="B58" s="102"/>
      <c r="C58" s="58">
        <v>51009.062210000026</v>
      </c>
      <c r="D58" s="58">
        <v>63818.75299999999</v>
      </c>
      <c r="E58" s="59">
        <f>(D58-C58)/C58*100</f>
        <v>25.112578500783929</v>
      </c>
      <c r="F58" s="58">
        <v>649179.38144000003</v>
      </c>
      <c r="G58" s="60">
        <f t="shared" si="8"/>
        <v>38.560514784196833</v>
      </c>
      <c r="H58" s="58">
        <v>684648.05553999974</v>
      </c>
      <c r="I58" s="60">
        <f t="shared" si="7"/>
        <v>41.072496786937684</v>
      </c>
      <c r="J58" s="61">
        <f>(H58-F58)/F58*100</f>
        <v>5.4636168544545622</v>
      </c>
    </row>
    <row r="59" spans="1:16" ht="45.4" customHeight="1" thickBot="1" x14ac:dyDescent="0.25">
      <c r="A59" s="94" t="s">
        <v>11</v>
      </c>
      <c r="B59" s="95" t="s">
        <v>1</v>
      </c>
      <c r="C59" s="62">
        <v>116826.44227</v>
      </c>
      <c r="D59" s="62">
        <v>133437.7789</v>
      </c>
      <c r="E59" s="63">
        <f>(D59-C59)/C59*100</f>
        <v>14.218815798232734</v>
      </c>
      <c r="F59" s="62">
        <v>1683534.0116000001</v>
      </c>
      <c r="G59" s="64">
        <f t="shared" si="8"/>
        <v>99.999999999999986</v>
      </c>
      <c r="H59" s="62">
        <v>1666925.82409</v>
      </c>
      <c r="I59" s="64">
        <f>(H59*100)/$H$59</f>
        <v>100</v>
      </c>
      <c r="J59" s="65">
        <f>(H59-F59)/F59*100</f>
        <v>-0.98650739430063294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C5" sqref="C5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OCAK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OCAK</v>
      </c>
      <c r="D3" s="2" t="str">
        <f>'ILK50'!D3</f>
        <v>2020 
OCAK</v>
      </c>
      <c r="E3" s="3" t="str">
        <f>'ILK50'!E3</f>
        <v>DEĞİŞİM %</v>
      </c>
      <c r="F3" s="43" t="str">
        <f>'ILK50'!F3</f>
        <v>2018
OCAK - ARALIK</v>
      </c>
      <c r="G3" s="3" t="str">
        <f>'ILK50'!G3</f>
        <v>PAY 
%</v>
      </c>
      <c r="H3" s="43" t="str">
        <f>'ILK50'!H3</f>
        <v>2019 
OCAK - ARALIK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ALMANYA</v>
      </c>
      <c r="C4" s="49">
        <f>'ILK50'!C4</f>
        <v>8346.0457900000001</v>
      </c>
      <c r="D4" s="49">
        <f>'ILK50'!D4</f>
        <v>13105.775710000002</v>
      </c>
      <c r="E4" s="50">
        <f t="shared" ref="E4:E24" si="0">(D4-C4)/C4*100</f>
        <v>57.029760437008115</v>
      </c>
      <c r="F4" s="49">
        <f>'ILK50'!F4</f>
        <v>269212.10477999999</v>
      </c>
      <c r="G4" s="50">
        <f t="shared" ref="G4:G27" si="1">(F4*100)/$F$27</f>
        <v>15.990891952586436</v>
      </c>
      <c r="H4" s="49">
        <f>'ILK50'!H4</f>
        <v>183003.46658000001</v>
      </c>
      <c r="I4" s="51">
        <f t="shared" ref="I4:I27" si="2">(H4*100)/$H$27</f>
        <v>10.978500898797003</v>
      </c>
      <c r="J4" s="52">
        <f t="shared" ref="J4:J23" si="3">(H4-F4)/F4*100</f>
        <v>-32.022571299477654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İTALYA</v>
      </c>
      <c r="C5" s="12">
        <f>'ILK50'!C5</f>
        <v>10091.707759999999</v>
      </c>
      <c r="D5" s="12">
        <f>'ILK50'!D5</f>
        <v>11481.636</v>
      </c>
      <c r="E5" s="13">
        <f t="shared" si="0"/>
        <v>13.772973544767028</v>
      </c>
      <c r="F5" s="12">
        <f>'ILK50'!F5</f>
        <v>122843.02245999999</v>
      </c>
      <c r="G5" s="13">
        <f t="shared" si="1"/>
        <v>7.2967354157135338</v>
      </c>
      <c r="H5" s="12">
        <f>'ILK50'!H5</f>
        <v>122916.75635</v>
      </c>
      <c r="I5" s="14">
        <f t="shared" si="2"/>
        <v>7.3738587868540648</v>
      </c>
      <c r="J5" s="15">
        <f t="shared" si="3"/>
        <v>6.002285561152837E-2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RUSYA FEDERASYONU</v>
      </c>
      <c r="C6" s="49">
        <f>'ILK50'!C6</f>
        <v>12833.413909999999</v>
      </c>
      <c r="D6" s="49">
        <f>'ILK50'!D6</f>
        <v>10925.889289999999</v>
      </c>
      <c r="E6" s="50">
        <f t="shared" si="0"/>
        <v>-14.863734882840699</v>
      </c>
      <c r="F6" s="49">
        <f>'ILK50'!F6</f>
        <v>111054.80645999999</v>
      </c>
      <c r="G6" s="50">
        <f t="shared" si="1"/>
        <v>6.5965288313038313</v>
      </c>
      <c r="H6" s="49">
        <f>'ILK50'!H6</f>
        <v>121831.39604000001</v>
      </c>
      <c r="I6" s="51">
        <f t="shared" si="2"/>
        <v>7.3087472927302928</v>
      </c>
      <c r="J6" s="52">
        <f t="shared" si="3"/>
        <v>9.7038479679684606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İSPANYA</v>
      </c>
      <c r="C7" s="12">
        <f>'ILK50'!C7</f>
        <v>4814.3581900000008</v>
      </c>
      <c r="D7" s="12">
        <f>'ILK50'!D7</f>
        <v>7260.3245499999994</v>
      </c>
      <c r="E7" s="13">
        <f t="shared" si="0"/>
        <v>50.805658064257955</v>
      </c>
      <c r="F7" s="12">
        <f>'ILK50'!F7</f>
        <v>97474.17895999999</v>
      </c>
      <c r="G7" s="13">
        <f t="shared" si="1"/>
        <v>5.7898550482720754</v>
      </c>
      <c r="H7" s="12">
        <f>'ILK50'!H7</f>
        <v>83831.041840000005</v>
      </c>
      <c r="I7" s="14">
        <f t="shared" si="2"/>
        <v>5.0290805162710006</v>
      </c>
      <c r="J7" s="15">
        <f t="shared" si="3"/>
        <v>-13.996667902787522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IRAK</v>
      </c>
      <c r="C8" s="49">
        <f>'ILK50'!C8</f>
        <v>5958.0393400000003</v>
      </c>
      <c r="D8" s="49">
        <f>'ILK50'!D8</f>
        <v>6149.1490800000001</v>
      </c>
      <c r="E8" s="50">
        <f t="shared" si="0"/>
        <v>3.2075944634497811</v>
      </c>
      <c r="F8" s="49">
        <f>'ILK50'!F8</f>
        <v>53353.0936</v>
      </c>
      <c r="G8" s="50">
        <f t="shared" si="1"/>
        <v>3.1691129037122447</v>
      </c>
      <c r="H8" s="49">
        <f>'ILK50'!H8</f>
        <v>72823.20061</v>
      </c>
      <c r="I8" s="51">
        <f t="shared" si="2"/>
        <v>4.3687127259999876</v>
      </c>
      <c r="J8" s="52">
        <f t="shared" si="3"/>
        <v>36.492929830783041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FRANSA</v>
      </c>
      <c r="C9" s="12">
        <f>'ILK50'!C9</f>
        <v>5314.39203</v>
      </c>
      <c r="D9" s="12">
        <f>'ILK50'!D9</f>
        <v>5589.9965000000002</v>
      </c>
      <c r="E9" s="13">
        <f t="shared" si="0"/>
        <v>5.186001868966378</v>
      </c>
      <c r="F9" s="12">
        <f>'ILK50'!F9</f>
        <v>65846.080659999992</v>
      </c>
      <c r="G9" s="13">
        <f t="shared" si="1"/>
        <v>3.911182085203083</v>
      </c>
      <c r="H9" s="12">
        <f>'ILK50'!H9</f>
        <v>64624.316030000002</v>
      </c>
      <c r="I9" s="14">
        <f t="shared" si="2"/>
        <v>3.8768561321724913</v>
      </c>
      <c r="J9" s="15">
        <f t="shared" si="3"/>
        <v>-1.855485729376426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BİRLEŞİK KRALLIK</v>
      </c>
      <c r="C10" s="49">
        <f>'ILK50'!C10</f>
        <v>3851.08421</v>
      </c>
      <c r="D10" s="49">
        <f>'ILK50'!D10</f>
        <v>4758.4542099999999</v>
      </c>
      <c r="E10" s="50">
        <f t="shared" si="0"/>
        <v>23.561416747103536</v>
      </c>
      <c r="F10" s="49">
        <f>'ILK50'!F10</f>
        <v>54419.17542</v>
      </c>
      <c r="G10" s="50">
        <f t="shared" si="1"/>
        <v>3.2324369478155663</v>
      </c>
      <c r="H10" s="49">
        <f>'ILK50'!H10</f>
        <v>53538.299709999999</v>
      </c>
      <c r="I10" s="51">
        <f t="shared" si="2"/>
        <v>3.2117985657356627</v>
      </c>
      <c r="J10" s="52">
        <f t="shared" si="3"/>
        <v>-1.6186862502077952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A.B.D.</v>
      </c>
      <c r="C11" s="12">
        <f>'ILK50'!C11</f>
        <v>2711.8886699999998</v>
      </c>
      <c r="D11" s="12">
        <f>'ILK50'!D11</f>
        <v>3891.3753999999999</v>
      </c>
      <c r="E11" s="13">
        <f t="shared" si="0"/>
        <v>43.493184032514144</v>
      </c>
      <c r="F11" s="12">
        <f>'ILK50'!F11</f>
        <v>48015.60989</v>
      </c>
      <c r="G11" s="13">
        <f t="shared" si="1"/>
        <v>2.8520724594311484</v>
      </c>
      <c r="H11" s="12">
        <f>'ILK50'!H11</f>
        <v>52520.287210000002</v>
      </c>
      <c r="I11" s="14">
        <f t="shared" si="2"/>
        <v>3.150727311976921</v>
      </c>
      <c r="J11" s="15">
        <f t="shared" si="3"/>
        <v>9.3816934332811055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ROMANYA</v>
      </c>
      <c r="C12" s="49">
        <f>'ILK50'!C12</f>
        <v>3414.4398300000003</v>
      </c>
      <c r="D12" s="49">
        <f>'ILK50'!D12</f>
        <v>3889.5940499999997</v>
      </c>
      <c r="E12" s="50">
        <f t="shared" si="0"/>
        <v>13.916022646678163</v>
      </c>
      <c r="F12" s="49">
        <f>'ILK50'!F12</f>
        <v>44419.985399999998</v>
      </c>
      <c r="G12" s="50">
        <f t="shared" si="1"/>
        <v>2.6384964660015426</v>
      </c>
      <c r="H12" s="49">
        <f>'ILK50'!H12</f>
        <v>51329.684880000001</v>
      </c>
      <c r="I12" s="51">
        <f t="shared" si="2"/>
        <v>3.0793022783735231</v>
      </c>
      <c r="J12" s="52">
        <f t="shared" si="3"/>
        <v>15.555384401364533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SUUDİ ARABİSTAN</v>
      </c>
      <c r="C13" s="17">
        <f>'ILK50'!C13</f>
        <v>3670.6471000000001</v>
      </c>
      <c r="D13" s="17">
        <f>'ILK50'!D13</f>
        <v>3795.53703</v>
      </c>
      <c r="E13" s="18">
        <f t="shared" si="0"/>
        <v>3.4023954522895932</v>
      </c>
      <c r="F13" s="17">
        <f>'ILK50'!F13</f>
        <v>35753.919299999994</v>
      </c>
      <c r="G13" s="18">
        <f t="shared" si="1"/>
        <v>2.1237420244346663</v>
      </c>
      <c r="H13" s="17">
        <f>'ILK50'!H13</f>
        <v>50416.723520000007</v>
      </c>
      <c r="I13" s="19">
        <f t="shared" si="2"/>
        <v>3.0245331130749782</v>
      </c>
      <c r="J13" s="20">
        <f t="shared" si="3"/>
        <v>41.010340983792553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HOLLANDA</v>
      </c>
      <c r="C14" s="49">
        <f>'ILK50'!C15</f>
        <v>3117.8983800000001</v>
      </c>
      <c r="D14" s="49">
        <f>'ILK50'!D15</f>
        <v>3260.22768</v>
      </c>
      <c r="E14" s="50">
        <f t="shared" si="0"/>
        <v>4.5649114452537054</v>
      </c>
      <c r="F14" s="49">
        <f>'ILK50'!F15</f>
        <v>40087.079610000001</v>
      </c>
      <c r="G14" s="50">
        <f t="shared" si="1"/>
        <v>2.3811268043169482</v>
      </c>
      <c r="H14" s="49">
        <f>'ILK50'!H15</f>
        <v>39953.11176</v>
      </c>
      <c r="I14" s="51">
        <f t="shared" si="2"/>
        <v>2.3968140143135046</v>
      </c>
      <c r="J14" s="52">
        <f t="shared" si="3"/>
        <v>-0.33419209207393019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POLONYA</v>
      </c>
      <c r="C15" s="12">
        <f>'ILK50'!C16</f>
        <v>1588.28647</v>
      </c>
      <c r="D15" s="12">
        <f>'ILK50'!D16</f>
        <v>3018.9060099999997</v>
      </c>
      <c r="E15" s="13">
        <f t="shared" si="0"/>
        <v>90.073142787648351</v>
      </c>
      <c r="F15" s="12">
        <f>'ILK50'!F16</f>
        <v>31207.68175</v>
      </c>
      <c r="G15" s="13">
        <f t="shared" si="1"/>
        <v>1.8537006995386323</v>
      </c>
      <c r="H15" s="12">
        <f>'ILK50'!H16</f>
        <v>36961.8966</v>
      </c>
      <c r="I15" s="14">
        <f t="shared" si="2"/>
        <v>2.2173690074168753</v>
      </c>
      <c r="J15" s="15">
        <f t="shared" si="3"/>
        <v>18.438456582889245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KAZAKİSTAN</v>
      </c>
      <c r="C16" s="49">
        <f>'ILK50'!C17</f>
        <v>1934.05142</v>
      </c>
      <c r="D16" s="49">
        <f>'ILK50'!D17</f>
        <v>2940.2654900000002</v>
      </c>
      <c r="E16" s="50">
        <f t="shared" si="0"/>
        <v>52.026231546625588</v>
      </c>
      <c r="F16" s="49">
        <f>'ILK50'!F17</f>
        <v>27607.80514</v>
      </c>
      <c r="G16" s="50">
        <f t="shared" si="1"/>
        <v>1.6398721350311209</v>
      </c>
      <c r="H16" s="49">
        <f>'ILK50'!H17</f>
        <v>32678.88019</v>
      </c>
      <c r="I16" s="51">
        <f t="shared" si="2"/>
        <v>1.9604279757223086</v>
      </c>
      <c r="J16" s="52">
        <f t="shared" si="3"/>
        <v>18.368265873670246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SUDAN</v>
      </c>
      <c r="C17" s="12">
        <f>'ILK50'!C18</f>
        <v>1049.09681</v>
      </c>
      <c r="D17" s="12">
        <f>'ILK50'!D18</f>
        <v>2208.73164</v>
      </c>
      <c r="E17" s="13">
        <f t="shared" si="0"/>
        <v>110.53649376743411</v>
      </c>
      <c r="F17" s="12">
        <f>'ILK50'!F18</f>
        <v>26293.296679999999</v>
      </c>
      <c r="G17" s="13">
        <f t="shared" si="1"/>
        <v>1.5617918318746249</v>
      </c>
      <c r="H17" s="12">
        <f>'ILK50'!H18</f>
        <v>30549.458070000001</v>
      </c>
      <c r="I17" s="14">
        <f t="shared" si="2"/>
        <v>1.8326825122334049</v>
      </c>
      <c r="J17" s="15">
        <f t="shared" si="3"/>
        <v>16.187248947133554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HİNDİSTAN</v>
      </c>
      <c r="C18" s="49">
        <f>'ILK50'!C19</f>
        <v>2131.7169599999997</v>
      </c>
      <c r="D18" s="49">
        <f>'ILK50'!D19</f>
        <v>2156.92488</v>
      </c>
      <c r="E18" s="50">
        <f t="shared" si="0"/>
        <v>1.1825172137299265</v>
      </c>
      <c r="F18" s="49">
        <f>'ILK50'!F19</f>
        <v>31913.809670000002</v>
      </c>
      <c r="G18" s="50">
        <f t="shared" si="1"/>
        <v>1.8956438925560939</v>
      </c>
      <c r="H18" s="49">
        <f>'ILK50'!H19</f>
        <v>30385.536070000002</v>
      </c>
      <c r="I18" s="51">
        <f t="shared" si="2"/>
        <v>1.8228487213333517</v>
      </c>
      <c r="J18" s="52">
        <f t="shared" si="3"/>
        <v>-4.7887532569846281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İSRAİL</v>
      </c>
      <c r="C19" s="12">
        <f>'ILK50'!C20</f>
        <v>2007.1060600000001</v>
      </c>
      <c r="D19" s="12">
        <f>'ILK50'!D20</f>
        <v>2072.5768200000002</v>
      </c>
      <c r="E19" s="13">
        <f t="shared" si="0"/>
        <v>3.2619482001862994</v>
      </c>
      <c r="F19" s="12">
        <f>'ILK50'!F20</f>
        <v>35357.97683</v>
      </c>
      <c r="G19" s="13">
        <f t="shared" si="1"/>
        <v>2.100223493340442</v>
      </c>
      <c r="H19" s="12">
        <f>'ILK50'!H20</f>
        <v>29157.572239999998</v>
      </c>
      <c r="I19" s="14">
        <f t="shared" si="2"/>
        <v>1.749182346246124</v>
      </c>
      <c r="J19" s="15">
        <f t="shared" si="3"/>
        <v>-17.536084204736447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BULGARİSTAN</v>
      </c>
      <c r="C20" s="49">
        <f>'ILK50'!C21</f>
        <v>3313.9475600000001</v>
      </c>
      <c r="D20" s="49">
        <f>'ILK50'!D21</f>
        <v>2028.63967</v>
      </c>
      <c r="E20" s="50">
        <f t="shared" si="0"/>
        <v>-38.784798694883392</v>
      </c>
      <c r="F20" s="49">
        <f>'ILK50'!F21</f>
        <v>17798.40019</v>
      </c>
      <c r="G20" s="50">
        <f t="shared" si="1"/>
        <v>1.0572046699005935</v>
      </c>
      <c r="H20" s="49">
        <f>'ILK50'!H21</f>
        <v>24369.978729999999</v>
      </c>
      <c r="I20" s="51">
        <f t="shared" si="2"/>
        <v>1.4619713953561153</v>
      </c>
      <c r="J20" s="52">
        <f t="shared" si="3"/>
        <v>36.922299026022735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AVUSTRALYA</v>
      </c>
      <c r="C21" s="12">
        <f>'ILK50'!C22</f>
        <v>1150.7788</v>
      </c>
      <c r="D21" s="12">
        <f>'ILK50'!D22</f>
        <v>1883.27799</v>
      </c>
      <c r="E21" s="13">
        <f t="shared" si="0"/>
        <v>63.652475175941717</v>
      </c>
      <c r="F21" s="12">
        <f>'ILK50'!F22</f>
        <v>17921.59476</v>
      </c>
      <c r="G21" s="13">
        <f t="shared" si="1"/>
        <v>1.0645222868391975</v>
      </c>
      <c r="H21" s="12">
        <f>'ILK50'!H22</f>
        <v>20129.017609999999</v>
      </c>
      <c r="I21" s="14">
        <f t="shared" si="2"/>
        <v>1.2075532887606881</v>
      </c>
      <c r="J21" s="15">
        <f t="shared" si="3"/>
        <v>12.317111727840448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NİJERYA</v>
      </c>
      <c r="C22" s="49">
        <f>'ILK50'!C23</f>
        <v>408.04169999999999</v>
      </c>
      <c r="D22" s="49">
        <f>'ILK50'!D23</f>
        <v>1665.9218600000002</v>
      </c>
      <c r="E22" s="50">
        <f t="shared" si="0"/>
        <v>308.27245352619605</v>
      </c>
      <c r="F22" s="49">
        <f>'ILK50'!F23</f>
        <v>21300.217929999999</v>
      </c>
      <c r="G22" s="50">
        <f t="shared" si="1"/>
        <v>1.2652086493789729</v>
      </c>
      <c r="H22" s="49">
        <f>'ILK50'!H23</f>
        <v>19989.969420000001</v>
      </c>
      <c r="I22" s="51">
        <f t="shared" si="2"/>
        <v>1.1992116944323439</v>
      </c>
      <c r="J22" s="52">
        <f t="shared" si="3"/>
        <v>-6.1513385182533558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YUNANİSTAN</v>
      </c>
      <c r="C23" s="17">
        <f>'ILK50'!C24</f>
        <v>922.81781000000001</v>
      </c>
      <c r="D23" s="17">
        <f>'ILK50'!D24</f>
        <v>1652.80646</v>
      </c>
      <c r="E23" s="18">
        <f t="shared" si="0"/>
        <v>79.104308790919404</v>
      </c>
      <c r="F23" s="17">
        <f>'ILK50'!F24</f>
        <v>22321.015809999997</v>
      </c>
      <c r="G23" s="18">
        <f t="shared" si="1"/>
        <v>1.3258428790985048</v>
      </c>
      <c r="H23" s="17">
        <f>'ILK50'!H24</f>
        <v>19399.358260000001</v>
      </c>
      <c r="I23" s="19">
        <f t="shared" si="2"/>
        <v>1.1637805341812617</v>
      </c>
      <c r="J23" s="20">
        <f t="shared" si="3"/>
        <v>-13.089267866971671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78629.758800000025</v>
      </c>
      <c r="D24" s="66">
        <f>SUM(D4:D23)</f>
        <v>93736.010320000045</v>
      </c>
      <c r="E24" s="67">
        <f t="shared" si="0"/>
        <v>19.211875695083545</v>
      </c>
      <c r="F24" s="66">
        <f>SUM(F4:F23)</f>
        <v>1174200.8552999999</v>
      </c>
      <c r="G24" s="68">
        <f t="shared" si="1"/>
        <v>69.746191476349253</v>
      </c>
      <c r="H24" s="66">
        <f>SUM(H4:H23)</f>
        <v>1140409.95172</v>
      </c>
      <c r="I24" s="68">
        <f t="shared" si="2"/>
        <v>68.41395911198191</v>
      </c>
      <c r="J24" s="69">
        <f>(H24-F24)/F24*100</f>
        <v>-2.8777788252731762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38196.683469999974</v>
      </c>
      <c r="D25" s="5">
        <f>D27-D24</f>
        <v>39701.76857999996</v>
      </c>
      <c r="E25" s="6">
        <f>(D25-C25)/C25*100</f>
        <v>3.9403554792449271</v>
      </c>
      <c r="F25" s="5">
        <f>F27-F24</f>
        <v>509333.15630000015</v>
      </c>
      <c r="G25" s="7">
        <f t="shared" si="1"/>
        <v>30.253808523650747</v>
      </c>
      <c r="H25" s="5">
        <f>H27-H24</f>
        <v>526515.87237</v>
      </c>
      <c r="I25" s="7">
        <f t="shared" si="2"/>
        <v>31.586040888018097</v>
      </c>
      <c r="J25" s="8">
        <f>(H25-F25)/F25*100</f>
        <v>3.3735710816122739</v>
      </c>
    </row>
    <row r="26" spans="1:15" ht="30" customHeight="1" thickBot="1" x14ac:dyDescent="0.25">
      <c r="A26" s="101" t="s">
        <v>7</v>
      </c>
      <c r="B26" s="102"/>
      <c r="C26" s="58">
        <f>'ILK50'!C58</f>
        <v>51009.062210000026</v>
      </c>
      <c r="D26" s="58">
        <f>'ILK50'!D58</f>
        <v>63818.75299999999</v>
      </c>
      <c r="E26" s="59">
        <f>(D26-C26)/C26*100</f>
        <v>25.112578500783929</v>
      </c>
      <c r="F26" s="58">
        <f>'ILK50'!F58</f>
        <v>649179.38144000003</v>
      </c>
      <c r="G26" s="60">
        <f t="shared" si="1"/>
        <v>38.560514784196833</v>
      </c>
      <c r="H26" s="58">
        <f>'ILK50'!H58</f>
        <v>684648.05553999974</v>
      </c>
      <c r="I26" s="60">
        <f t="shared" si="2"/>
        <v>41.072496786937684</v>
      </c>
      <c r="J26" s="61">
        <f>(H26-F26)/F26*100</f>
        <v>5.4636168544545622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116826.44227</v>
      </c>
      <c r="D27" s="62">
        <f>'ILK50'!D59</f>
        <v>133437.7789</v>
      </c>
      <c r="E27" s="63">
        <f>(D27-C27)/C27*100</f>
        <v>14.218815798232734</v>
      </c>
      <c r="F27" s="62">
        <f>'ILK50'!F59</f>
        <v>1683534.0116000001</v>
      </c>
      <c r="G27" s="64">
        <f t="shared" si="1"/>
        <v>99.999999999999986</v>
      </c>
      <c r="H27" s="62">
        <f>'ILK50'!H59</f>
        <v>1666925.82409</v>
      </c>
      <c r="I27" s="64">
        <f t="shared" si="2"/>
        <v>100</v>
      </c>
      <c r="J27" s="65">
        <f>(H27-F27)/F27*100</f>
        <v>-0.98650739430063294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Q17" sqref="Q17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OCAK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OCAK</v>
      </c>
      <c r="D3" s="2" t="str">
        <f>'ILK50'!D3</f>
        <v>2020 
OCAK</v>
      </c>
      <c r="E3" s="3" t="str">
        <f>'ILK50'!E3</f>
        <v>DEĞİŞİM %</v>
      </c>
      <c r="F3" s="43" t="str">
        <f>'ILK50'!F3</f>
        <v>2018
OCAK - ARALIK</v>
      </c>
      <c r="G3" s="3" t="str">
        <f>'ILK50'!G3</f>
        <v>PAY 
%</v>
      </c>
      <c r="H3" s="43" t="str">
        <f>'ILK50'!H3</f>
        <v>2019 
OCAK - ARALIK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ALMANYA</v>
      </c>
      <c r="C4" s="49">
        <f>'ILK50'!C4</f>
        <v>8346.0457900000001</v>
      </c>
      <c r="D4" s="49">
        <f>'ILK50'!D4</f>
        <v>13105.775710000002</v>
      </c>
      <c r="E4" s="50">
        <f t="shared" ref="E4:E14" si="0">(D4-C4)/C4*100</f>
        <v>57.029760437008115</v>
      </c>
      <c r="F4" s="49">
        <f>'ILK50'!F4</f>
        <v>269212.10477999999</v>
      </c>
      <c r="G4" s="50">
        <f t="shared" ref="G4:G17" si="1">(F4*100)/$F$17</f>
        <v>15.990891952586436</v>
      </c>
      <c r="H4" s="49">
        <f>'ILK50'!H4</f>
        <v>183003.46658000001</v>
      </c>
      <c r="I4" s="51">
        <f t="shared" ref="I4:I17" si="2">(H4*100)/$H$17</f>
        <v>10.978500898797003</v>
      </c>
      <c r="J4" s="52">
        <f t="shared" ref="J4:J13" si="3">(H4-F4)/F4*100</f>
        <v>-32.022571299477654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İTALYA</v>
      </c>
      <c r="C5" s="12">
        <f>'ILK50'!C5</f>
        <v>10091.707759999999</v>
      </c>
      <c r="D5" s="12">
        <f>'ILK50'!D5</f>
        <v>11481.636</v>
      </c>
      <c r="E5" s="13">
        <f t="shared" si="0"/>
        <v>13.772973544767028</v>
      </c>
      <c r="F5" s="12">
        <f>'ILK50'!F5</f>
        <v>122843.02245999999</v>
      </c>
      <c r="G5" s="13">
        <f t="shared" si="1"/>
        <v>7.2967354157135338</v>
      </c>
      <c r="H5" s="12">
        <f>'ILK50'!H5</f>
        <v>122916.75635</v>
      </c>
      <c r="I5" s="14">
        <f t="shared" si="2"/>
        <v>7.3738587868540648</v>
      </c>
      <c r="J5" s="15">
        <f t="shared" si="3"/>
        <v>6.002285561152837E-2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RUSYA FEDERASYONU</v>
      </c>
      <c r="C6" s="49">
        <f>'ILK50'!C6</f>
        <v>12833.413909999999</v>
      </c>
      <c r="D6" s="49">
        <f>'ILK50'!D6</f>
        <v>10925.889289999999</v>
      </c>
      <c r="E6" s="50">
        <f t="shared" si="0"/>
        <v>-14.863734882840699</v>
      </c>
      <c r="F6" s="49">
        <f>'ILK50'!F6</f>
        <v>111054.80645999999</v>
      </c>
      <c r="G6" s="50">
        <f t="shared" si="1"/>
        <v>6.5965288313038313</v>
      </c>
      <c r="H6" s="49">
        <f>'ILK50'!H6</f>
        <v>121831.39604000001</v>
      </c>
      <c r="I6" s="51">
        <f t="shared" si="2"/>
        <v>7.3087472927302928</v>
      </c>
      <c r="J6" s="52">
        <f t="shared" si="3"/>
        <v>9.7038479679684606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İSPANYA</v>
      </c>
      <c r="C7" s="12">
        <f>'ILK50'!C7</f>
        <v>4814.3581900000008</v>
      </c>
      <c r="D7" s="12">
        <f>'ILK50'!D7</f>
        <v>7260.3245499999994</v>
      </c>
      <c r="E7" s="13">
        <f t="shared" si="0"/>
        <v>50.805658064257955</v>
      </c>
      <c r="F7" s="12">
        <f>'ILK50'!F7</f>
        <v>97474.17895999999</v>
      </c>
      <c r="G7" s="13">
        <f t="shared" si="1"/>
        <v>5.7898550482720754</v>
      </c>
      <c r="H7" s="12">
        <f>'ILK50'!H7</f>
        <v>83831.041840000005</v>
      </c>
      <c r="I7" s="14">
        <f t="shared" si="2"/>
        <v>5.0290805162710006</v>
      </c>
      <c r="J7" s="15">
        <f t="shared" si="3"/>
        <v>-13.996667902787522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IRAK</v>
      </c>
      <c r="C8" s="49">
        <f>'ILK50'!C8</f>
        <v>5958.0393400000003</v>
      </c>
      <c r="D8" s="49">
        <f>'ILK50'!D8</f>
        <v>6149.1490800000001</v>
      </c>
      <c r="E8" s="50">
        <f t="shared" si="0"/>
        <v>3.2075944634497811</v>
      </c>
      <c r="F8" s="49">
        <f>'ILK50'!F8</f>
        <v>53353.0936</v>
      </c>
      <c r="G8" s="50">
        <f t="shared" si="1"/>
        <v>3.1691129037122447</v>
      </c>
      <c r="H8" s="49">
        <f>'ILK50'!H8</f>
        <v>72823.20061</v>
      </c>
      <c r="I8" s="51">
        <f t="shared" si="2"/>
        <v>4.3687127259999876</v>
      </c>
      <c r="J8" s="52">
        <f t="shared" si="3"/>
        <v>36.492929830783041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FRANSA</v>
      </c>
      <c r="C9" s="12">
        <f>'ILK50'!C9</f>
        <v>5314.39203</v>
      </c>
      <c r="D9" s="12">
        <f>'ILK50'!D9</f>
        <v>5589.9965000000002</v>
      </c>
      <c r="E9" s="13">
        <f t="shared" si="0"/>
        <v>5.186001868966378</v>
      </c>
      <c r="F9" s="12">
        <f>'ILK50'!F9</f>
        <v>65846.080659999992</v>
      </c>
      <c r="G9" s="13">
        <f t="shared" si="1"/>
        <v>3.911182085203083</v>
      </c>
      <c r="H9" s="12">
        <f>'ILK50'!H9</f>
        <v>64624.316030000002</v>
      </c>
      <c r="I9" s="14">
        <f t="shared" si="2"/>
        <v>3.8768561321724913</v>
      </c>
      <c r="J9" s="15">
        <f t="shared" si="3"/>
        <v>-1.855485729376426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BİRLEŞİK KRALLIK</v>
      </c>
      <c r="C10" s="49">
        <f>'ILK50'!C10</f>
        <v>3851.08421</v>
      </c>
      <c r="D10" s="49">
        <f>'ILK50'!D10</f>
        <v>4758.4542099999999</v>
      </c>
      <c r="E10" s="50">
        <f t="shared" si="0"/>
        <v>23.561416747103536</v>
      </c>
      <c r="F10" s="49">
        <f>'ILK50'!F10</f>
        <v>54419.17542</v>
      </c>
      <c r="G10" s="50">
        <f t="shared" si="1"/>
        <v>3.2324369478155663</v>
      </c>
      <c r="H10" s="49">
        <f>'ILK50'!H10</f>
        <v>53538.299709999999</v>
      </c>
      <c r="I10" s="51">
        <f t="shared" si="2"/>
        <v>3.2117985657356627</v>
      </c>
      <c r="J10" s="52">
        <f t="shared" si="3"/>
        <v>-1.6186862502077952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A.B.D.</v>
      </c>
      <c r="C11" s="12">
        <f>'ILK50'!C11</f>
        <v>2711.8886699999998</v>
      </c>
      <c r="D11" s="12">
        <f>'ILK50'!D11</f>
        <v>3891.3753999999999</v>
      </c>
      <c r="E11" s="13">
        <f t="shared" si="0"/>
        <v>43.493184032514144</v>
      </c>
      <c r="F11" s="12">
        <f>'ILK50'!F11</f>
        <v>48015.60989</v>
      </c>
      <c r="G11" s="13">
        <f t="shared" si="1"/>
        <v>2.8520724594311484</v>
      </c>
      <c r="H11" s="12">
        <f>'ILK50'!H11</f>
        <v>52520.287210000002</v>
      </c>
      <c r="I11" s="14">
        <f t="shared" si="2"/>
        <v>3.150727311976921</v>
      </c>
      <c r="J11" s="15">
        <f t="shared" si="3"/>
        <v>9.3816934332811055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ROMANYA</v>
      </c>
      <c r="C12" s="49">
        <f>'ILK50'!C12</f>
        <v>3414.4398300000003</v>
      </c>
      <c r="D12" s="49">
        <f>'ILK50'!D12</f>
        <v>3889.5940499999997</v>
      </c>
      <c r="E12" s="50">
        <f t="shared" si="0"/>
        <v>13.916022646678163</v>
      </c>
      <c r="F12" s="49">
        <f>'ILK50'!F12</f>
        <v>44419.985399999998</v>
      </c>
      <c r="G12" s="50">
        <f t="shared" si="1"/>
        <v>2.6384964660015426</v>
      </c>
      <c r="H12" s="49">
        <f>'ILK50'!H12</f>
        <v>51329.684880000001</v>
      </c>
      <c r="I12" s="51">
        <f t="shared" si="2"/>
        <v>3.0793022783735231</v>
      </c>
      <c r="J12" s="52">
        <f t="shared" si="3"/>
        <v>15.555384401364533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SUUDİ ARABİSTAN</v>
      </c>
      <c r="C13" s="12">
        <f>'ILK50'!C13</f>
        <v>3670.6471000000001</v>
      </c>
      <c r="D13" s="12">
        <f>'ILK50'!D13</f>
        <v>3795.53703</v>
      </c>
      <c r="E13" s="13">
        <f t="shared" si="0"/>
        <v>3.4023954522895932</v>
      </c>
      <c r="F13" s="12">
        <f>'ILK50'!F13</f>
        <v>35753.919299999994</v>
      </c>
      <c r="G13" s="13">
        <f t="shared" si="1"/>
        <v>2.1237420244346663</v>
      </c>
      <c r="H13" s="12">
        <f>'ILK50'!H13</f>
        <v>50416.723520000007</v>
      </c>
      <c r="I13" s="14">
        <f t="shared" si="2"/>
        <v>3.0245331130749782</v>
      </c>
      <c r="J13" s="15">
        <f t="shared" si="3"/>
        <v>41.010340983792553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61006.016830000015</v>
      </c>
      <c r="D14" s="74">
        <f>SUM(D4:D13)</f>
        <v>70847.731820000015</v>
      </c>
      <c r="E14" s="75">
        <f t="shared" si="0"/>
        <v>16.132367758781928</v>
      </c>
      <c r="F14" s="74">
        <f>SUM(F4:F13)</f>
        <v>902391.97692999989</v>
      </c>
      <c r="G14" s="76">
        <f t="shared" si="1"/>
        <v>53.601054134474118</v>
      </c>
      <c r="H14" s="74">
        <f>SUM(H4:H13)</f>
        <v>856835.17276999995</v>
      </c>
      <c r="I14" s="76">
        <f t="shared" si="2"/>
        <v>51.402117621985923</v>
      </c>
      <c r="J14" s="77">
        <f>(H14-F14)/F14*100</f>
        <v>-5.0484496011353457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55820.425439999985</v>
      </c>
      <c r="D15" s="70">
        <f>D17-D14</f>
        <v>62590.047079999989</v>
      </c>
      <c r="E15" s="71">
        <f>(D15-C15)/C15*100</f>
        <v>12.127499184463412</v>
      </c>
      <c r="F15" s="70">
        <f>F17-F14</f>
        <v>781142.0346700002</v>
      </c>
      <c r="G15" s="72">
        <f t="shared" si="1"/>
        <v>46.398945865525882</v>
      </c>
      <c r="H15" s="70">
        <f>H17-H14</f>
        <v>810090.65132000006</v>
      </c>
      <c r="I15" s="72">
        <f t="shared" si="2"/>
        <v>48.597882378014077</v>
      </c>
      <c r="J15" s="73">
        <f>(H15-F15)/F15*100</f>
        <v>3.7059350752042737</v>
      </c>
    </row>
    <row r="16" spans="1:15" ht="30" customHeight="1" thickBot="1" x14ac:dyDescent="0.25">
      <c r="A16" s="101" t="s">
        <v>7</v>
      </c>
      <c r="B16" s="102"/>
      <c r="C16" s="58">
        <f>'ILK50'!C58</f>
        <v>51009.062210000026</v>
      </c>
      <c r="D16" s="58">
        <f>'ILK50'!D58</f>
        <v>63818.75299999999</v>
      </c>
      <c r="E16" s="59">
        <f>(D16-C16)/C16*100</f>
        <v>25.112578500783929</v>
      </c>
      <c r="F16" s="58">
        <f>'ILK50'!F58</f>
        <v>649179.38144000003</v>
      </c>
      <c r="G16" s="60">
        <f t="shared" si="1"/>
        <v>38.560514784196833</v>
      </c>
      <c r="H16" s="58">
        <f>'ILK50'!H58</f>
        <v>684648.05553999974</v>
      </c>
      <c r="I16" s="60">
        <f t="shared" si="2"/>
        <v>41.072496786937684</v>
      </c>
      <c r="J16" s="61">
        <f>(H16-F16)/F16*100</f>
        <v>5.4636168544545622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116826.44227</v>
      </c>
      <c r="D17" s="62">
        <f>'ILK50'!D59</f>
        <v>133437.7789</v>
      </c>
      <c r="E17" s="63">
        <f>(D17-C17)/C17*100</f>
        <v>14.218815798232734</v>
      </c>
      <c r="F17" s="62">
        <f>'ILK50'!F59</f>
        <v>1683534.0116000001</v>
      </c>
      <c r="G17" s="64">
        <f t="shared" si="1"/>
        <v>99.999999999999986</v>
      </c>
      <c r="H17" s="62">
        <f>'ILK50'!H59</f>
        <v>1666925.82409</v>
      </c>
      <c r="I17" s="64">
        <f t="shared" si="2"/>
        <v>100</v>
      </c>
      <c r="J17" s="65">
        <f>(H17-F17)/F17*100</f>
        <v>-0.98650739430063294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Dilan Gulkanat</cp:lastModifiedBy>
  <cp:lastPrinted>2019-06-10T09:01:56Z</cp:lastPrinted>
  <dcterms:created xsi:type="dcterms:W3CDTF">2004-07-01T10:11:22Z</dcterms:created>
  <dcterms:modified xsi:type="dcterms:W3CDTF">2020-02-06T07:11:00Z</dcterms:modified>
</cp:coreProperties>
</file>