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4- NİSAN\"/>
    </mc:Choice>
  </mc:AlternateContent>
  <xr:revisionPtr revIDLastSave="0" documentId="13_ncr:1_{0629B23E-DB04-4F24-8F2B-2BDFB3F531CF}" xr6:coauthVersionLast="45" xr6:coauthVersionMax="45" xr10:uidLastSave="{00000000-0000-0000-0000-000000000000}"/>
  <bookViews>
    <workbookView xWindow="-120" yWindow="-120" windowWidth="21840" windowHeight="12525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F56" i="1" s="1"/>
  <c r="D14" i="1"/>
  <c r="D25" i="1" s="1"/>
  <c r="C14" i="1"/>
  <c r="C25" i="1" s="1"/>
  <c r="C56" i="1" s="1"/>
  <c r="C57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59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G9" i="4" l="1"/>
  <c r="J16" i="5"/>
  <c r="J22" i="4"/>
  <c r="J14" i="4"/>
  <c r="J8" i="4"/>
  <c r="I8" i="5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C15" i="5" s="1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C25" i="4" s="1"/>
  <c r="E5" i="5"/>
  <c r="E9" i="5"/>
  <c r="E11" i="5"/>
  <c r="E13" i="5"/>
  <c r="E14" i="1"/>
  <c r="E4" i="5"/>
  <c r="E6" i="5"/>
  <c r="E8" i="5"/>
  <c r="D14" i="5"/>
  <c r="D15" i="5" s="1"/>
  <c r="J11" i="4"/>
  <c r="G22" i="4"/>
  <c r="J6" i="5"/>
  <c r="F14" i="5"/>
  <c r="G14" i="5" s="1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<sst xmlns="http://schemas.openxmlformats.org/spreadsheetml/2006/main" count="89" uniqueCount="70">
  <si>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</si>
  <si>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</si>
  <si>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</si>
  <si>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</si>
  <si>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</si>
  <si>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</si>
  <si>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</si>
  <si>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</si>
  <si>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</si>
  <si>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</si>
  <si>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</si>
  <si>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</si>
  <si>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</si>
  <si>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</si>
  <si>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</si>
  <si>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İTALYA</t>
  </si>
  <si>
    <t>IRAK</t>
  </si>
  <si>
    <t>İSPANYA</t>
  </si>
  <si>
    <t>FRANSA</t>
  </si>
  <si>
    <t>HOLLANDA</t>
  </si>
  <si>
    <t>BULGARİSTAN</t>
  </si>
  <si>
    <t>İSRAİL</t>
  </si>
  <si>
    <t>CEZAYİR</t>
  </si>
  <si>
    <t>KAZAKİSTAN</t>
  </si>
  <si>
    <t>YUNANİSTAN</t>
  </si>
  <si>
    <t>SIRBİSTAN</t>
  </si>
  <si>
    <t>İSVİÇRE</t>
  </si>
  <si>
    <t>ARNAVUTLUK</t>
  </si>
  <si>
    <t>SLOVAKYA</t>
  </si>
  <si>
    <t>GÜRCİSTAN</t>
  </si>
  <si>
    <t>AVUSTRALYA</t>
  </si>
  <si>
    <t>BELÇİKA</t>
  </si>
  <si>
    <t>LİTVANYA</t>
  </si>
  <si>
    <t>KANADA</t>
  </si>
  <si>
    <t>KIRGIZİSTAN</t>
  </si>
  <si>
    <t>LİBYA</t>
  </si>
  <si>
    <t>KKTC</t>
  </si>
  <si>
    <t>ÇEKYA</t>
  </si>
  <si>
    <t>KUZEY MAKEDONYA CUMHURİYETİ</t>
  </si>
  <si>
    <t>BOSNA-HERSEK</t>
  </si>
  <si>
    <t>RUSYA FEDERASYONU</t>
  </si>
  <si>
    <t>ALMANYA</t>
  </si>
  <si>
    <t>ROMANYA</t>
  </si>
  <si>
    <t>SUUDİ ARABİSTAN</t>
  </si>
  <si>
    <t>POLONYA</t>
  </si>
  <si>
    <t>HINDISTAN</t>
  </si>
  <si>
    <t>SUDAN</t>
  </si>
  <si>
    <t>BEYAZ RUSYA</t>
  </si>
  <si>
    <t>UKRAYNA</t>
  </si>
  <si>
    <t>AZERBAYCAN-NAHÇİVAN</t>
  </si>
  <si>
    <t>FAS</t>
  </si>
  <si>
    <t>NİJERYA</t>
  </si>
  <si>
    <t>YEMEN</t>
  </si>
  <si>
    <t>PORTEKİZ</t>
  </si>
  <si>
    <t>AVUSTURYA</t>
  </si>
  <si>
    <t>MISIR</t>
  </si>
  <si>
    <t>HONG KONG</t>
  </si>
  <si>
    <t>ÇİN HALK CUMHURİYETİ</t>
  </si>
  <si>
    <t>DOMINIK CUMHURIYETI</t>
  </si>
  <si>
    <t>ÖZBEKİSTAN</t>
  </si>
  <si>
    <t>2020 NİSAN</t>
  </si>
  <si>
    <t>2019 
NİSAN</t>
  </si>
  <si>
    <t>2020 
NİSAN</t>
  </si>
  <si>
    <t>2019
OCAK - NİSAN</t>
  </si>
  <si>
    <t>2020 
OCAK - NİSAN</t>
  </si>
  <si>
    <t>BİRLEŞİK KRALLIK</t>
  </si>
  <si>
    <t>BİRLEŞİK DEVLETLER</t>
  </si>
  <si>
    <t>BİRLEŞİK ARAP EMİRLİKLERİ</t>
  </si>
  <si>
    <t>GÜNEY KORE CUMHURİYE</t>
  </si>
  <si>
    <t>LÜBNAN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</si>
</sst>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23031</xdr:colOff>
      <xdr:row>0</xdr:row>
      <xdr:rowOff>110442</xdr:rowOff>
    </xdr:from>
    <xdr:to>
      <xdr:col>1</xdr:col>
      <xdr:colOff>1870881</xdr:colOff>
      <xdr:row>1</xdr:row>
      <xdr:rowOff>468582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31" y="110442"/>
          <a:ext cx="2461683" cy="897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topLeftCell="A46" zoomScale="90" zoomScaleNormal="90" workbookViewId="0">
      <selection activeCell="L61" sqref="L61"/>
    </sheetView>
  </sheetViews>
  <sheetFormatPr defaultColWidth="9.140625" defaultRowHeight="14.2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1.7109375" style="24" customWidth="1"/>
    <col min="7" max="7" width="11.7109375" style="36" customWidth="1"/>
    <col min="8" max="8" width="21.7109375" style="24" customWidth="1"/>
    <col min="9" max="9" width="11.7109375" style="24" customWidth="1"/>
    <col min="10" max="10" width="11.5703125" style="38" customWidth="1"/>
    <col min="11" max="11" width="10.7109375" style="24" customWidth="1"/>
    <col min="12" max="12" width="14" style="84" customWidth="1"/>
    <col min="13" max="16" width="15.42578125" style="85" customWidth="1"/>
    <col min="17" max="16384" width="9.140625" style="24"/>
  </cols>
  <sheetData>
    <row r="1" spans="1:16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5" customHeight="1" x14ac:dyDescent="0.2">
      <c r="A2" s="78"/>
      <c r="B2" s="103" t="s">
        <v>60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" customHeight="1" x14ac:dyDescent="0.2">
      <c r="A3" s="109" t="s">
        <v>8</v>
      </c>
      <c r="B3" s="110"/>
      <c r="C3" s="42" t="s">
        <v>61</v>
      </c>
      <c r="D3" s="42" t="s">
        <v>62</v>
      </c>
      <c r="E3" s="9" t="s">
        <v>0</v>
      </c>
      <c r="F3" s="42" t="s">
        <v>63</v>
      </c>
      <c r="G3" s="9" t="s">
        <v>13</v>
      </c>
      <c r="H3" s="42" t="s">
        <v>64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00000000000001" customHeight="1" x14ac:dyDescent="0.2">
      <c r="A4" s="47">
        <v>1</v>
      </c>
      <c r="B4" s="48" t="s">
        <v>40</v>
      </c>
      <c r="C4" s="49">
        <v>7937.5330300000005</v>
      </c>
      <c r="D4" s="49">
        <v>2530.1787000000004</v>
      </c>
      <c r="E4" s="50">
        <f t="shared" ref="E4:E56" si="0">(D4-C4)/C4*100</f>
        <v>-68.123865558264001</v>
      </c>
      <c r="F4" s="49">
        <v>60872.81207</v>
      </c>
      <c r="G4" s="50">
        <f>(F4*100)/$F$59</f>
        <v>10.479545597542364</v>
      </c>
      <c r="H4" s="49">
        <v>43565.16044</v>
      </c>
      <c r="I4" s="51">
        <f>(H4*100)/$H$59</f>
        <v>9.2871184891430865</v>
      </c>
      <c r="J4" s="52">
        <f t="shared" ref="J4:J32" si="1">(H4-F4)/F4*100</f>
        <v>-28.432482485115461</v>
      </c>
      <c r="K4" s="27"/>
      <c r="L4" s="86"/>
      <c r="M4" s="87"/>
      <c r="N4" s="87"/>
      <c r="O4" s="87"/>
      <c r="P4" s="87"/>
    </row>
    <row r="5" spans="1:16" s="28" customFormat="1" ht="20.100000000000001" customHeight="1" x14ac:dyDescent="0.2">
      <c r="A5" s="21">
        <v>2</v>
      </c>
      <c r="B5" s="11" t="s">
        <v>41</v>
      </c>
      <c r="C5" s="12">
        <v>13021.154640000001</v>
      </c>
      <c r="D5" s="12">
        <v>5663.0210999999999</v>
      </c>
      <c r="E5" s="13">
        <f>(D5-C5)/C5*100</f>
        <v>-56.509071149469122</v>
      </c>
      <c r="F5" s="12">
        <v>44904.95046</v>
      </c>
      <c r="G5" s="13">
        <f>(F5*100)/$F$59</f>
        <v>7.7306018877493088</v>
      </c>
      <c r="H5" s="12">
        <v>38836.993029999998</v>
      </c>
      <c r="I5" s="14">
        <f t="shared" ref="I5:I14" si="2">(H5*100)/$H$59</f>
        <v>8.2791788757069966</v>
      </c>
      <c r="J5" s="15">
        <f t="shared" si="1"/>
        <v>-13.512891936948376</v>
      </c>
      <c r="K5" s="27"/>
      <c r="L5" s="86"/>
      <c r="M5" s="87"/>
      <c r="N5" s="87"/>
      <c r="O5" s="87"/>
      <c r="P5" s="87"/>
    </row>
    <row r="6" spans="1:16" s="28" customFormat="1" ht="20.100000000000001" customHeight="1" x14ac:dyDescent="0.2">
      <c r="A6" s="53">
        <v>3</v>
      </c>
      <c r="B6" s="48" t="s">
        <v>15</v>
      </c>
      <c r="C6" s="49">
        <v>10341.100849999999</v>
      </c>
      <c r="D6" s="49">
        <v>2118.29907</v>
      </c>
      <c r="E6" s="50">
        <f t="shared" si="0"/>
        <v>-79.5157295076568</v>
      </c>
      <c r="F6" s="49">
        <v>43622.622340000002</v>
      </c>
      <c r="G6" s="50">
        <f t="shared" ref="G6:G39" si="3">(F6*100)/$F$59</f>
        <v>7.5098429717804258</v>
      </c>
      <c r="H6" s="49">
        <v>29999.800859999999</v>
      </c>
      <c r="I6" s="51">
        <f t="shared" si="2"/>
        <v>6.3952870234745012</v>
      </c>
      <c r="J6" s="52">
        <f t="shared" si="1"/>
        <v>-31.228799987818434</v>
      </c>
      <c r="K6" s="27"/>
      <c r="L6" s="86"/>
      <c r="M6" s="87"/>
      <c r="N6" s="87"/>
      <c r="O6" s="87"/>
      <c r="P6" s="87"/>
    </row>
    <row r="7" spans="1:16" s="28" customFormat="1" ht="20.100000000000001" customHeight="1" x14ac:dyDescent="0.2">
      <c r="A7" s="21">
        <v>4</v>
      </c>
      <c r="B7" s="11" t="s">
        <v>16</v>
      </c>
      <c r="C7" s="12">
        <v>8448.1178600000003</v>
      </c>
      <c r="D7" s="12">
        <v>4910.8136299999996</v>
      </c>
      <c r="E7" s="13">
        <f t="shared" si="0"/>
        <v>-41.870914783852228</v>
      </c>
      <c r="F7" s="12">
        <v>32028.508519999999</v>
      </c>
      <c r="G7" s="13">
        <f t="shared" si="3"/>
        <v>5.5138608525369879</v>
      </c>
      <c r="H7" s="12">
        <v>23460.582770000001</v>
      </c>
      <c r="I7" s="14">
        <f t="shared" si="2"/>
        <v>5.0012718835137786</v>
      </c>
      <c r="J7" s="15">
        <f t="shared" si="1"/>
        <v>-26.750935794121698</v>
      </c>
      <c r="K7" s="30"/>
      <c r="L7" s="86"/>
      <c r="M7" s="87"/>
      <c r="N7" s="87"/>
      <c r="O7" s="87"/>
      <c r="P7" s="87"/>
    </row>
    <row r="8" spans="1:16" s="28" customFormat="1" ht="20.100000000000001" customHeight="1" x14ac:dyDescent="0.2">
      <c r="A8" s="53">
        <v>5</v>
      </c>
      <c r="B8" s="48" t="s">
        <v>17</v>
      </c>
      <c r="C8" s="49">
        <v>5937.0291999999999</v>
      </c>
      <c r="D8" s="49">
        <v>2726.34033</v>
      </c>
      <c r="E8" s="50">
        <f>(D8-C8)/C8*100</f>
        <v>-54.079047985817553</v>
      </c>
      <c r="F8" s="49">
        <v>20039.159460000003</v>
      </c>
      <c r="G8" s="50">
        <f>(F8*100)/$F$59</f>
        <v>3.4498370973235772</v>
      </c>
      <c r="H8" s="49">
        <v>21732.10526</v>
      </c>
      <c r="I8" s="51">
        <f t="shared" si="2"/>
        <v>4.6327991112558315</v>
      </c>
      <c r="J8" s="52">
        <f t="shared" si="1"/>
        <v>8.4481876766302122</v>
      </c>
      <c r="L8" s="86"/>
      <c r="M8" s="87"/>
      <c r="N8" s="87"/>
      <c r="O8" s="87"/>
      <c r="P8" s="87"/>
    </row>
    <row r="9" spans="1:16" s="28" customFormat="1" ht="20.100000000000001" customHeight="1" x14ac:dyDescent="0.2">
      <c r="A9" s="21">
        <v>6</v>
      </c>
      <c r="B9" s="11" t="s">
        <v>19</v>
      </c>
      <c r="C9" s="12">
        <v>2674.7454299999999</v>
      </c>
      <c r="D9" s="12">
        <v>2460.4438599999999</v>
      </c>
      <c r="E9" s="13">
        <f t="shared" si="0"/>
        <v>-8.0120361211347166</v>
      </c>
      <c r="F9" s="12">
        <v>13500.68327</v>
      </c>
      <c r="G9" s="13">
        <f t="shared" si="3"/>
        <v>2.3242071643289264</v>
      </c>
      <c r="H9" s="12">
        <v>16263.64575</v>
      </c>
      <c r="I9" s="14">
        <f>(H9*100)/$H$59</f>
        <v>3.4670457682285165</v>
      </c>
      <c r="J9" s="15">
        <f>(H9-F9)/F9*100</f>
        <v>20.465352936170319</v>
      </c>
      <c r="L9" s="86"/>
      <c r="M9" s="87"/>
      <c r="N9" s="87"/>
      <c r="O9" s="87"/>
      <c r="P9" s="87"/>
    </row>
    <row r="10" spans="1:16" s="28" customFormat="1" ht="20.100000000000001" customHeight="1" x14ac:dyDescent="0.2">
      <c r="A10" s="53">
        <v>7</v>
      </c>
      <c r="B10" s="48" t="s">
        <v>42</v>
      </c>
      <c r="C10" s="49">
        <v>5093.9064500000004</v>
      </c>
      <c r="D10" s="49">
        <v>719.21016000000009</v>
      </c>
      <c r="E10" s="50">
        <f t="shared" si="0"/>
        <v>-85.880970389630917</v>
      </c>
      <c r="F10" s="49">
        <v>21034.853859999999</v>
      </c>
      <c r="G10" s="50">
        <f t="shared" si="3"/>
        <v>3.6212506481550815</v>
      </c>
      <c r="H10" s="49">
        <v>15819.72075</v>
      </c>
      <c r="I10" s="51">
        <f t="shared" si="2"/>
        <v>3.3724108803122665</v>
      </c>
      <c r="J10" s="52">
        <f t="shared" si="1"/>
        <v>-24.792818360944864</v>
      </c>
      <c r="L10" s="86"/>
      <c r="M10" s="87"/>
      <c r="N10" s="87"/>
      <c r="O10" s="87"/>
      <c r="P10" s="87"/>
    </row>
    <row r="11" spans="1:16" s="28" customFormat="1" ht="20.100000000000001" customHeight="1" x14ac:dyDescent="0.2">
      <c r="A11" s="21">
        <v>8</v>
      </c>
      <c r="B11" s="11" t="s">
        <v>65</v>
      </c>
      <c r="C11" s="12">
        <v>4570.8837300000005</v>
      </c>
      <c r="D11" s="12">
        <v>1471.98713</v>
      </c>
      <c r="E11" s="13">
        <f t="shared" si="0"/>
        <v>-67.796443380545142</v>
      </c>
      <c r="F11" s="12">
        <v>19545.668079999999</v>
      </c>
      <c r="G11" s="13">
        <f t="shared" si="3"/>
        <v>3.3648801971436226</v>
      </c>
      <c r="H11" s="12">
        <v>14868.71758</v>
      </c>
      <c r="I11" s="14">
        <f t="shared" si="2"/>
        <v>3.1696782601603304</v>
      </c>
      <c r="J11" s="15">
        <f t="shared" si="1"/>
        <v>-23.928322536008189</v>
      </c>
      <c r="L11" s="86"/>
      <c r="M11" s="87"/>
      <c r="N11" s="87"/>
      <c r="O11" s="87"/>
      <c r="P11" s="92"/>
    </row>
    <row r="12" spans="1:16" s="28" customFormat="1" ht="20.100000000000001" customHeight="1" x14ac:dyDescent="0.2">
      <c r="A12" s="53">
        <v>9</v>
      </c>
      <c r="B12" s="48" t="s">
        <v>43</v>
      </c>
      <c r="C12" s="49">
        <v>6623.41381</v>
      </c>
      <c r="D12" s="49">
        <v>2025.4458500000001</v>
      </c>
      <c r="E12" s="50">
        <f t="shared" si="0"/>
        <v>-69.419910817862672</v>
      </c>
      <c r="F12" s="49">
        <v>20319.11764</v>
      </c>
      <c r="G12" s="50">
        <f t="shared" si="3"/>
        <v>3.4980332363378421</v>
      </c>
      <c r="H12" s="49">
        <v>14461.17488</v>
      </c>
      <c r="I12" s="51">
        <f>(H12*100)/$H$59</f>
        <v>3.0827992654301717</v>
      </c>
      <c r="J12" s="52">
        <f t="shared" si="1"/>
        <v>-28.829710343662345</v>
      </c>
      <c r="L12" s="86"/>
      <c r="M12" s="87"/>
      <c r="N12" s="87"/>
      <c r="O12" s="87"/>
      <c r="P12" s="87"/>
    </row>
    <row r="13" spans="1:16" s="28" customFormat="1" ht="20.100000000000001" customHeight="1" thickBot="1" x14ac:dyDescent="0.25">
      <c r="A13" s="22">
        <v>10</v>
      </c>
      <c r="B13" s="16" t="s">
        <v>18</v>
      </c>
      <c r="C13" s="17">
        <v>4591.5181700000003</v>
      </c>
      <c r="D13" s="17">
        <v>1171.55881</v>
      </c>
      <c r="E13" s="18">
        <f t="shared" si="0"/>
        <v>-74.484282395859495</v>
      </c>
      <c r="F13" s="17">
        <v>17673.016600000003</v>
      </c>
      <c r="G13" s="18">
        <f t="shared" si="3"/>
        <v>3.0424942927369369</v>
      </c>
      <c r="H13" s="17">
        <v>13432.69815</v>
      </c>
      <c r="I13" s="19">
        <f t="shared" si="2"/>
        <v>2.8635510138831277</v>
      </c>
      <c r="J13" s="20">
        <f t="shared" si="1"/>
        <v>-23.993178674431856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69239.403170000005</v>
      </c>
      <c r="D14" s="66">
        <f>SUM(D4:D13)</f>
        <v>25797.298639999997</v>
      </c>
      <c r="E14" s="67">
        <f>(D14-C14)/C14*100</f>
        <v>-62.741881849181759</v>
      </c>
      <c r="F14" s="66">
        <f>SUM(F4:F13)</f>
        <v>293541.39230000007</v>
      </c>
      <c r="G14" s="68">
        <f t="shared" si="3"/>
        <v>50.534553945635082</v>
      </c>
      <c r="H14" s="66">
        <f>SUM(H4:H13)</f>
        <v>232440.59947000002</v>
      </c>
      <c r="I14" s="68">
        <f t="shared" si="2"/>
        <v>49.551140571108611</v>
      </c>
      <c r="J14" s="69">
        <f t="shared" si="1"/>
        <v>-20.815051789205551</v>
      </c>
      <c r="L14" s="86"/>
      <c r="M14" s="87"/>
      <c r="N14" s="87"/>
      <c r="O14" s="87"/>
      <c r="P14" s="87"/>
    </row>
    <row r="15" spans="1:16" s="28" customFormat="1" ht="20.100000000000001" customHeight="1" x14ac:dyDescent="0.2">
      <c r="A15" s="53">
        <v>11</v>
      </c>
      <c r="B15" s="48" t="s">
        <v>66</v>
      </c>
      <c r="C15" s="49">
        <v>2614.3856600000004</v>
      </c>
      <c r="D15" s="49">
        <v>1257.1792</v>
      </c>
      <c r="E15" s="50">
        <f t="shared" si="0"/>
        <v>-51.913016536359066</v>
      </c>
      <c r="F15" s="49">
        <v>10471.77283</v>
      </c>
      <c r="G15" s="50">
        <f t="shared" si="3"/>
        <v>1.8027657525152054</v>
      </c>
      <c r="H15" s="49">
        <v>11474.798460000002</v>
      </c>
      <c r="I15" s="51">
        <f t="shared" ref="I15:I39" si="4">(H15*100)/$H$59</f>
        <v>2.4461705606209545</v>
      </c>
      <c r="J15" s="52">
        <f t="shared" si="1"/>
        <v>9.5783746103285363</v>
      </c>
      <c r="L15" s="86"/>
      <c r="M15" s="87"/>
      <c r="N15" s="87"/>
      <c r="O15" s="87"/>
      <c r="P15" s="87"/>
    </row>
    <row r="16" spans="1:16" s="28" customFormat="1" ht="20.100000000000001" customHeight="1" x14ac:dyDescent="0.2">
      <c r="A16" s="21">
        <v>12</v>
      </c>
      <c r="B16" s="11" t="s">
        <v>44</v>
      </c>
      <c r="C16" s="12">
        <v>1963.4141299999999</v>
      </c>
      <c r="D16" s="12">
        <v>807.09784999999999</v>
      </c>
      <c r="E16" s="13">
        <f t="shared" si="0"/>
        <v>-58.893142426350984</v>
      </c>
      <c r="F16" s="12">
        <v>10983.21933</v>
      </c>
      <c r="G16" s="13">
        <f t="shared" si="3"/>
        <v>1.890813712436789</v>
      </c>
      <c r="H16" s="12">
        <v>11046.31776</v>
      </c>
      <c r="I16" s="14">
        <f t="shared" si="4"/>
        <v>2.354828052272075</v>
      </c>
      <c r="J16" s="15">
        <f t="shared" si="1"/>
        <v>0.57449849724525182</v>
      </c>
      <c r="L16" s="86"/>
      <c r="M16" s="87"/>
      <c r="N16" s="87"/>
      <c r="O16" s="87"/>
      <c r="P16" s="87"/>
    </row>
    <row r="17" spans="1:16" s="28" customFormat="1" ht="20.100000000000001" customHeight="1" x14ac:dyDescent="0.2">
      <c r="A17" s="53">
        <v>13</v>
      </c>
      <c r="B17" s="48" t="s">
        <v>21</v>
      </c>
      <c r="C17" s="49">
        <v>3024.0245599999998</v>
      </c>
      <c r="D17" s="49">
        <v>1551.2375200000001</v>
      </c>
      <c r="E17" s="50">
        <f t="shared" si="0"/>
        <v>-48.702879582433013</v>
      </c>
      <c r="F17" s="49">
        <v>12422.657019999999</v>
      </c>
      <c r="G17" s="50">
        <f t="shared" si="3"/>
        <v>2.1386197919362808</v>
      </c>
      <c r="H17" s="49">
        <v>10801.12077</v>
      </c>
      <c r="I17" s="51">
        <f t="shared" si="4"/>
        <v>2.3025575343556435</v>
      </c>
      <c r="J17" s="52">
        <f t="shared" si="1"/>
        <v>-13.05305497358084</v>
      </c>
      <c r="L17" s="86"/>
      <c r="M17" s="87"/>
      <c r="N17" s="87"/>
      <c r="O17" s="87"/>
      <c r="P17" s="87"/>
    </row>
    <row r="18" spans="1:16" s="28" customFormat="1" ht="20.100000000000001" customHeight="1" x14ac:dyDescent="0.2">
      <c r="A18" s="21">
        <v>14</v>
      </c>
      <c r="B18" s="11" t="s">
        <v>23</v>
      </c>
      <c r="C18" s="12">
        <v>1422.37949</v>
      </c>
      <c r="D18" s="12">
        <v>1106.4070099999999</v>
      </c>
      <c r="E18" s="13">
        <f t="shared" si="0"/>
        <v>-22.214358560527341</v>
      </c>
      <c r="F18" s="12">
        <v>8340.4989999999998</v>
      </c>
      <c r="G18" s="13">
        <f t="shared" si="3"/>
        <v>1.4358567742237127</v>
      </c>
      <c r="H18" s="12">
        <v>8859.6678300000003</v>
      </c>
      <c r="I18" s="14">
        <f t="shared" si="4"/>
        <v>1.8886831605952696</v>
      </c>
      <c r="J18" s="15">
        <f t="shared" si="1"/>
        <v>6.2246734877613497</v>
      </c>
      <c r="L18" s="86"/>
      <c r="M18" s="87"/>
      <c r="N18" s="87"/>
      <c r="O18" s="87"/>
      <c r="P18" s="87"/>
    </row>
    <row r="19" spans="1:16" s="28" customFormat="1" ht="20.100000000000001" customHeight="1" x14ac:dyDescent="0.2">
      <c r="A19" s="53">
        <v>15</v>
      </c>
      <c r="B19" s="48" t="s">
        <v>45</v>
      </c>
      <c r="C19" s="49">
        <v>2430.7641899999999</v>
      </c>
      <c r="D19" s="49">
        <v>77.074880000000007</v>
      </c>
      <c r="E19" s="50">
        <f t="shared" si="0"/>
        <v>-96.829191399269376</v>
      </c>
      <c r="F19" s="49">
        <v>7780.6427800000001</v>
      </c>
      <c r="G19" s="50">
        <f t="shared" si="3"/>
        <v>1.3394748495836786</v>
      </c>
      <c r="H19" s="49">
        <v>7837.8599400000003</v>
      </c>
      <c r="I19" s="51">
        <f t="shared" si="4"/>
        <v>1.6708565566822444</v>
      </c>
      <c r="J19" s="52">
        <f t="shared" si="1"/>
        <v>0.73537831793378061</v>
      </c>
      <c r="L19" s="86"/>
      <c r="M19" s="87"/>
      <c r="N19" s="87"/>
      <c r="O19" s="87"/>
      <c r="P19" s="87"/>
    </row>
    <row r="20" spans="1:16" s="28" customFormat="1" ht="20.100000000000001" customHeight="1" x14ac:dyDescent="0.2">
      <c r="A20" s="21">
        <v>16</v>
      </c>
      <c r="B20" s="11" t="s">
        <v>35</v>
      </c>
      <c r="C20" s="12">
        <v>4934.0427800000007</v>
      </c>
      <c r="D20" s="12">
        <v>1102.1621100000002</v>
      </c>
      <c r="E20" s="13">
        <f t="shared" si="0"/>
        <v>-77.662088491255446</v>
      </c>
      <c r="F20" s="12">
        <v>13990.619650000001</v>
      </c>
      <c r="G20" s="13">
        <f t="shared" si="3"/>
        <v>2.4085520542643657</v>
      </c>
      <c r="H20" s="12">
        <v>7733.0087800000001</v>
      </c>
      <c r="I20" s="14">
        <f t="shared" si="4"/>
        <v>1.6485046328786992</v>
      </c>
      <c r="J20" s="15">
        <f t="shared" si="1"/>
        <v>-44.727188834698971</v>
      </c>
      <c r="L20" s="86"/>
      <c r="M20" s="87"/>
      <c r="N20" s="87"/>
      <c r="O20" s="87"/>
      <c r="P20" s="87"/>
    </row>
    <row r="21" spans="1:16" s="28" customFormat="1" ht="20.100000000000001" customHeight="1" x14ac:dyDescent="0.2">
      <c r="A21" s="53">
        <v>17</v>
      </c>
      <c r="B21" s="48" t="s">
        <v>20</v>
      </c>
      <c r="C21" s="49">
        <v>1405.61672</v>
      </c>
      <c r="D21" s="49">
        <v>716.85091</v>
      </c>
      <c r="E21" s="50">
        <f t="shared" si="0"/>
        <v>-49.000968770491006</v>
      </c>
      <c r="F21" s="49">
        <v>11404.46731</v>
      </c>
      <c r="G21" s="50">
        <f t="shared" si="3"/>
        <v>1.9633335659504763</v>
      </c>
      <c r="H21" s="49">
        <v>7650.8813899999996</v>
      </c>
      <c r="I21" s="51">
        <f t="shared" si="4"/>
        <v>1.6309969089444665</v>
      </c>
      <c r="J21" s="52">
        <f t="shared" si="1"/>
        <v>-32.913294571055246</v>
      </c>
      <c r="L21" s="86"/>
      <c r="M21" s="87"/>
      <c r="N21" s="87"/>
      <c r="O21" s="87"/>
      <c r="P21" s="87"/>
    </row>
    <row r="22" spans="1:16" s="28" customFormat="1" ht="20.100000000000001" customHeight="1" x14ac:dyDescent="0.2">
      <c r="A22" s="21">
        <v>18</v>
      </c>
      <c r="B22" s="11" t="s">
        <v>46</v>
      </c>
      <c r="C22" s="12">
        <v>1530.74477</v>
      </c>
      <c r="D22" s="12">
        <v>445.29546000000005</v>
      </c>
      <c r="E22" s="13">
        <f t="shared" si="0"/>
        <v>-70.909881991626861</v>
      </c>
      <c r="F22" s="12">
        <v>5040.5715199999995</v>
      </c>
      <c r="G22" s="13">
        <f t="shared" si="3"/>
        <v>0.86775848338943695</v>
      </c>
      <c r="H22" s="12">
        <v>7286.4613799999997</v>
      </c>
      <c r="I22" s="14">
        <f t="shared" si="4"/>
        <v>1.5533107078952155</v>
      </c>
      <c r="J22" s="15">
        <f t="shared" si="1"/>
        <v>44.556254208252966</v>
      </c>
      <c r="L22" s="86"/>
      <c r="M22" s="87"/>
      <c r="N22" s="87"/>
      <c r="O22" s="87"/>
      <c r="P22" s="87"/>
    </row>
    <row r="23" spans="1:16" s="28" customFormat="1" ht="20.100000000000001" customHeight="1" x14ac:dyDescent="0.2">
      <c r="A23" s="53">
        <v>19</v>
      </c>
      <c r="B23" s="48" t="s">
        <v>67</v>
      </c>
      <c r="C23" s="49">
        <v>1522.8485800000001</v>
      </c>
      <c r="D23" s="49">
        <v>198.82624999999999</v>
      </c>
      <c r="E23" s="50">
        <f t="shared" si="0"/>
        <v>-86.943793847186029</v>
      </c>
      <c r="F23" s="49">
        <v>5519.48639</v>
      </c>
      <c r="G23" s="50">
        <f t="shared" si="3"/>
        <v>0.95020596769055232</v>
      </c>
      <c r="H23" s="49">
        <v>6218.9087499999996</v>
      </c>
      <c r="I23" s="51">
        <f t="shared" si="4"/>
        <v>1.325732347846226</v>
      </c>
      <c r="J23" s="52">
        <f t="shared" si="1"/>
        <v>12.671873985724233</v>
      </c>
      <c r="L23" s="86"/>
      <c r="M23" s="87"/>
      <c r="N23" s="87"/>
      <c r="O23" s="87"/>
      <c r="P23" s="87"/>
    </row>
    <row r="24" spans="1:16" s="28" customFormat="1" ht="20.100000000000001" customHeight="1" thickBot="1" x14ac:dyDescent="0.25">
      <c r="A24" s="21">
        <v>20</v>
      </c>
      <c r="B24" s="11" t="s">
        <v>24</v>
      </c>
      <c r="C24" s="12">
        <v>1268.1060400000001</v>
      </c>
      <c r="D24" s="12">
        <v>519.88104999999996</v>
      </c>
      <c r="E24" s="13">
        <f t="shared" si="0"/>
        <v>-59.00334565081009</v>
      </c>
      <c r="F24" s="12">
        <v>6769.4760999999999</v>
      </c>
      <c r="G24" s="13">
        <f t="shared" si="3"/>
        <v>1.1653976717856471</v>
      </c>
      <c r="H24" s="12">
        <v>6154.5177300000005</v>
      </c>
      <c r="I24" s="14">
        <f t="shared" si="4"/>
        <v>1.3120056215737408</v>
      </c>
      <c r="J24" s="15">
        <f t="shared" si="1"/>
        <v>-9.0842830510916404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91355.730090000041</v>
      </c>
      <c r="D25" s="66">
        <f>SUM(D14:D24)</f>
        <v>33579.31087999999</v>
      </c>
      <c r="E25" s="67">
        <f t="shared" si="0"/>
        <v>-63.243344618975748</v>
      </c>
      <c r="F25" s="66">
        <f>SUM(F14:F24)</f>
        <v>386264.80423000001</v>
      </c>
      <c r="G25" s="68">
        <f t="shared" si="3"/>
        <v>66.497332569411213</v>
      </c>
      <c r="H25" s="66">
        <f>SUM(H14:H24)</f>
        <v>317504.14225999999</v>
      </c>
      <c r="I25" s="68">
        <f t="shared" si="4"/>
        <v>67.684786654773134</v>
      </c>
      <c r="J25" s="69">
        <f>(H25-F25)/F25*100</f>
        <v>-17.801430836306981</v>
      </c>
      <c r="L25" s="86"/>
      <c r="M25" s="87"/>
      <c r="N25" s="87"/>
      <c r="O25" s="87"/>
      <c r="P25" s="87"/>
    </row>
    <row r="26" spans="1:16" s="28" customFormat="1" ht="20.100000000000001" customHeight="1" x14ac:dyDescent="0.2">
      <c r="A26" s="53">
        <v>21</v>
      </c>
      <c r="B26" s="48" t="s">
        <v>47</v>
      </c>
      <c r="C26" s="49">
        <v>732.27778999999998</v>
      </c>
      <c r="D26" s="49">
        <v>742.66885000000002</v>
      </c>
      <c r="E26" s="50">
        <f t="shared" si="0"/>
        <v>1.4190052111235052</v>
      </c>
      <c r="F26" s="49">
        <v>5853.0857699999997</v>
      </c>
      <c r="G26" s="50">
        <f t="shared" si="3"/>
        <v>1.0076366957141192</v>
      </c>
      <c r="H26" s="49">
        <v>6075.7930400000005</v>
      </c>
      <c r="I26" s="51">
        <f t="shared" si="4"/>
        <v>1.2952232772264038</v>
      </c>
      <c r="J26" s="52">
        <f t="shared" si="1"/>
        <v>3.8049548349605131</v>
      </c>
      <c r="L26" s="86"/>
      <c r="M26" s="87"/>
      <c r="N26" s="87"/>
      <c r="O26" s="87"/>
      <c r="P26" s="87"/>
    </row>
    <row r="27" spans="1:16" s="28" customFormat="1" ht="20.100000000000001" customHeight="1" x14ac:dyDescent="0.2">
      <c r="A27" s="21">
        <v>22</v>
      </c>
      <c r="B27" s="11" t="s">
        <v>22</v>
      </c>
      <c r="C27" s="12">
        <v>2632.9977000000003</v>
      </c>
      <c r="D27" s="12">
        <v>515.33677999999998</v>
      </c>
      <c r="E27" s="13">
        <f t="shared" si="0"/>
        <v>-80.427754266553279</v>
      </c>
      <c r="F27" s="12">
        <v>9817.7604499999998</v>
      </c>
      <c r="G27" s="13">
        <f t="shared" si="3"/>
        <v>1.6901743948219579</v>
      </c>
      <c r="H27" s="12">
        <v>5820.7782100000004</v>
      </c>
      <c r="I27" s="14">
        <f t="shared" si="4"/>
        <v>1.2408598152586581</v>
      </c>
      <c r="J27" s="15">
        <f t="shared" si="1"/>
        <v>-40.711751527814059</v>
      </c>
      <c r="L27" s="86"/>
      <c r="M27" s="87"/>
      <c r="N27" s="87"/>
      <c r="O27" s="87"/>
      <c r="P27" s="87"/>
    </row>
    <row r="28" spans="1:16" s="28" customFormat="1" ht="20.100000000000001" customHeight="1" x14ac:dyDescent="0.2">
      <c r="A28" s="53">
        <v>23</v>
      </c>
      <c r="B28" s="48" t="s">
        <v>48</v>
      </c>
      <c r="C28" s="49">
        <v>2265.7737700000002</v>
      </c>
      <c r="D28" s="49">
        <v>240.50257000000002</v>
      </c>
      <c r="E28" s="50">
        <f t="shared" si="0"/>
        <v>-89.385411148086504</v>
      </c>
      <c r="F28" s="49">
        <v>6697.2833799999999</v>
      </c>
      <c r="G28" s="50">
        <f t="shared" si="3"/>
        <v>1.1529693499236535</v>
      </c>
      <c r="H28" s="49">
        <v>5386.0460800000001</v>
      </c>
      <c r="I28" s="51">
        <f>(H28*100)/$H$59</f>
        <v>1.1481846417583088</v>
      </c>
      <c r="J28" s="52">
        <f t="shared" si="1"/>
        <v>-19.57864443836629</v>
      </c>
      <c r="L28" s="86"/>
      <c r="M28" s="87"/>
      <c r="N28" s="87"/>
      <c r="O28" s="87"/>
      <c r="P28" s="87"/>
    </row>
    <row r="29" spans="1:16" s="28" customFormat="1" ht="20.100000000000001" customHeight="1" x14ac:dyDescent="0.2">
      <c r="A29" s="21">
        <v>24</v>
      </c>
      <c r="B29" s="11" t="s">
        <v>25</v>
      </c>
      <c r="C29" s="12">
        <v>1449.6838</v>
      </c>
      <c r="D29" s="12">
        <v>309.13261</v>
      </c>
      <c r="E29" s="13">
        <f t="shared" si="0"/>
        <v>-78.675859521917829</v>
      </c>
      <c r="F29" s="12">
        <v>6295.8693200000007</v>
      </c>
      <c r="G29" s="13">
        <f t="shared" si="3"/>
        <v>1.0838640005531133</v>
      </c>
      <c r="H29" s="12">
        <v>5221.5913700000001</v>
      </c>
      <c r="I29" s="14">
        <f t="shared" si="4"/>
        <v>1.1131265732824414</v>
      </c>
      <c r="J29" s="15">
        <f t="shared" si="1"/>
        <v>-17.063218681927797</v>
      </c>
      <c r="L29" s="86"/>
      <c r="M29" s="87"/>
      <c r="N29" s="87"/>
      <c r="O29" s="87"/>
      <c r="P29" s="87"/>
    </row>
    <row r="30" spans="1:16" s="28" customFormat="1" ht="20.100000000000001" customHeight="1" x14ac:dyDescent="0.2">
      <c r="A30" s="53">
        <v>25</v>
      </c>
      <c r="B30" s="48" t="s">
        <v>51</v>
      </c>
      <c r="C30" s="49">
        <v>764.79756999999995</v>
      </c>
      <c r="D30" s="49">
        <v>865.19141999999999</v>
      </c>
      <c r="E30" s="50">
        <f t="shared" si="0"/>
        <v>13.126852638927716</v>
      </c>
      <c r="F30" s="49">
        <v>2940.26001</v>
      </c>
      <c r="G30" s="50">
        <f t="shared" si="3"/>
        <v>0.50617981649989774</v>
      </c>
      <c r="H30" s="49">
        <v>5041.4505899999995</v>
      </c>
      <c r="I30" s="51">
        <f t="shared" si="4"/>
        <v>1.0747245852789591</v>
      </c>
      <c r="J30" s="52">
        <f t="shared" si="1"/>
        <v>71.462747269075692</v>
      </c>
      <c r="L30" s="86"/>
      <c r="M30" s="87"/>
      <c r="N30" s="87"/>
      <c r="O30" s="87"/>
      <c r="P30" s="87"/>
    </row>
    <row r="31" spans="1:16" s="28" customFormat="1" ht="20.100000000000001" customHeight="1" x14ac:dyDescent="0.2">
      <c r="A31" s="21">
        <v>26</v>
      </c>
      <c r="B31" s="11" t="s">
        <v>50</v>
      </c>
      <c r="C31" s="12">
        <v>1181.59457</v>
      </c>
      <c r="D31" s="12">
        <v>559.33536000000004</v>
      </c>
      <c r="E31" s="13">
        <f t="shared" si="0"/>
        <v>-52.662666687779378</v>
      </c>
      <c r="F31" s="12">
        <v>5134.4780099999998</v>
      </c>
      <c r="G31" s="13">
        <f t="shared" si="3"/>
        <v>0.88392493455861421</v>
      </c>
      <c r="H31" s="12">
        <v>4961.3185199999998</v>
      </c>
      <c r="I31" s="14">
        <f t="shared" si="4"/>
        <v>1.0576422189717065</v>
      </c>
      <c r="J31" s="15">
        <f t="shared" si="1"/>
        <v>-3.3724847913020861</v>
      </c>
      <c r="L31" s="86"/>
      <c r="M31" s="87"/>
      <c r="N31" s="87"/>
      <c r="O31" s="87"/>
      <c r="P31" s="87"/>
    </row>
    <row r="32" spans="1:16" s="28" customFormat="1" ht="20.100000000000001" customHeight="1" x14ac:dyDescent="0.2">
      <c r="A32" s="53">
        <v>27</v>
      </c>
      <c r="B32" s="48" t="s">
        <v>49</v>
      </c>
      <c r="C32" s="49">
        <v>1986.49296</v>
      </c>
      <c r="D32" s="49">
        <v>230.40218999999999</v>
      </c>
      <c r="E32" s="50">
        <f t="shared" si="0"/>
        <v>-88.401560204874826</v>
      </c>
      <c r="F32" s="49">
        <v>6689.9894400000003</v>
      </c>
      <c r="G32" s="50">
        <f t="shared" si="3"/>
        <v>1.1517136632843072</v>
      </c>
      <c r="H32" s="49">
        <v>4864.45028</v>
      </c>
      <c r="I32" s="51">
        <f t="shared" si="4"/>
        <v>1.0369920752874258</v>
      </c>
      <c r="J32" s="52">
        <f t="shared" si="1"/>
        <v>-27.287623939806998</v>
      </c>
      <c r="L32" s="86"/>
      <c r="M32" s="87"/>
      <c r="N32" s="87"/>
      <c r="O32" s="87"/>
      <c r="P32" s="87"/>
    </row>
    <row r="33" spans="1:16" s="28" customFormat="1" ht="20.100000000000001" customHeight="1" x14ac:dyDescent="0.2">
      <c r="A33" s="21">
        <v>28</v>
      </c>
      <c r="B33" s="11" t="s">
        <v>68</v>
      </c>
      <c r="C33" s="12">
        <v>2553.4982599999998</v>
      </c>
      <c r="D33" s="12">
        <v>1484.6381200000001</v>
      </c>
      <c r="E33" s="13">
        <f t="shared" si="0"/>
        <v>-41.858659421996229</v>
      </c>
      <c r="F33" s="12">
        <v>7423.9404000000004</v>
      </c>
      <c r="G33" s="13">
        <f t="shared" si="3"/>
        <v>1.2780668296672777</v>
      </c>
      <c r="H33" s="12">
        <v>4747.4202100000002</v>
      </c>
      <c r="I33" s="14">
        <f t="shared" si="4"/>
        <v>1.0120438800803957</v>
      </c>
      <c r="J33" s="15">
        <f t="shared" ref="J33:J42" si="5">(H33-F33)/F33*100</f>
        <v>-36.052554920834226</v>
      </c>
      <c r="L33" s="86"/>
      <c r="M33" s="87"/>
      <c r="N33" s="87"/>
      <c r="O33" s="87"/>
      <c r="P33" s="87"/>
    </row>
    <row r="34" spans="1:16" s="28" customFormat="1" ht="20.100000000000001" customHeight="1" x14ac:dyDescent="0.2">
      <c r="A34" s="53">
        <v>29</v>
      </c>
      <c r="B34" s="48" t="s">
        <v>52</v>
      </c>
      <c r="C34" s="49">
        <v>1338.9484199999999</v>
      </c>
      <c r="D34" s="49">
        <v>796.50725</v>
      </c>
      <c r="E34" s="50">
        <f t="shared" si="0"/>
        <v>-40.512476948141135</v>
      </c>
      <c r="F34" s="49">
        <v>7287.2161100000003</v>
      </c>
      <c r="G34" s="50">
        <f t="shared" si="3"/>
        <v>1.2545290895395673</v>
      </c>
      <c r="H34" s="49">
        <v>4238.1122300000006</v>
      </c>
      <c r="I34" s="51">
        <f t="shared" si="4"/>
        <v>0.90347080219077103</v>
      </c>
      <c r="J34" s="52">
        <f t="shared" si="5"/>
        <v>-41.841820442456992</v>
      </c>
      <c r="L34" s="86"/>
      <c r="M34" s="87"/>
      <c r="N34" s="87"/>
      <c r="O34" s="87"/>
      <c r="P34" s="87"/>
    </row>
    <row r="35" spans="1:16" s="28" customFormat="1" ht="20.100000000000001" customHeight="1" x14ac:dyDescent="0.2">
      <c r="A35" s="21">
        <v>30</v>
      </c>
      <c r="B35" s="11" t="s">
        <v>53</v>
      </c>
      <c r="C35" s="12">
        <v>1098.8485800000001</v>
      </c>
      <c r="D35" s="12">
        <v>783.62572</v>
      </c>
      <c r="E35" s="13">
        <f t="shared" si="0"/>
        <v>-28.686651258174265</v>
      </c>
      <c r="F35" s="12">
        <v>4767.2858900000001</v>
      </c>
      <c r="G35" s="13">
        <f t="shared" si="3"/>
        <v>0.82071105575549153</v>
      </c>
      <c r="H35" s="12">
        <v>4220.9526900000001</v>
      </c>
      <c r="I35" s="14">
        <f t="shared" si="4"/>
        <v>0.89981277179240549</v>
      </c>
      <c r="J35" s="15">
        <f t="shared" si="5"/>
        <v>-11.460046924100036</v>
      </c>
      <c r="L35" s="86"/>
      <c r="M35" s="87"/>
      <c r="N35" s="87"/>
      <c r="O35" s="87"/>
      <c r="P35" s="87"/>
    </row>
    <row r="36" spans="1:16" s="28" customFormat="1" ht="20.100000000000001" customHeight="1" x14ac:dyDescent="0.2">
      <c r="A36" s="53">
        <v>31</v>
      </c>
      <c r="B36" s="48" t="s">
        <v>30</v>
      </c>
      <c r="C36" s="49">
        <v>675.97379000000001</v>
      </c>
      <c r="D36" s="49">
        <v>732.69214999999997</v>
      </c>
      <c r="E36" s="50">
        <f t="shared" si="0"/>
        <v>8.3906152633521423</v>
      </c>
      <c r="F36" s="49">
        <v>2819.7525599999999</v>
      </c>
      <c r="G36" s="50">
        <f t="shared" si="3"/>
        <v>0.48543388290204886</v>
      </c>
      <c r="H36" s="49">
        <v>3627.0446899999997</v>
      </c>
      <c r="I36" s="51">
        <f t="shared" si="4"/>
        <v>0.77320486051783388</v>
      </c>
      <c r="J36" s="52">
        <f t="shared" si="5"/>
        <v>28.629892617244394</v>
      </c>
      <c r="L36" s="86"/>
      <c r="M36" s="87"/>
      <c r="N36" s="87"/>
      <c r="O36" s="87"/>
      <c r="P36" s="87"/>
    </row>
    <row r="37" spans="1:16" s="28" customFormat="1" ht="20.100000000000001" customHeight="1" x14ac:dyDescent="0.2">
      <c r="A37" s="21">
        <v>32</v>
      </c>
      <c r="B37" s="11" t="s">
        <v>28</v>
      </c>
      <c r="C37" s="12">
        <v>1141.20099</v>
      </c>
      <c r="D37" s="12">
        <v>442.73301000000004</v>
      </c>
      <c r="E37" s="13">
        <f t="shared" si="0"/>
        <v>-61.204641962324267</v>
      </c>
      <c r="F37" s="12">
        <v>4243.1043499999996</v>
      </c>
      <c r="G37" s="13">
        <f t="shared" si="3"/>
        <v>0.73047069781863194</v>
      </c>
      <c r="H37" s="12">
        <v>3620.5857299999998</v>
      </c>
      <c r="I37" s="14">
        <f t="shared" si="4"/>
        <v>0.77182795460882769</v>
      </c>
      <c r="J37" s="15">
        <f t="shared" si="5"/>
        <v>-14.671301213697463</v>
      </c>
      <c r="L37" s="86"/>
      <c r="M37" s="87"/>
      <c r="N37" s="87"/>
      <c r="O37" s="87"/>
      <c r="P37" s="87"/>
    </row>
    <row r="38" spans="1:16" s="28" customFormat="1" ht="20.100000000000001" customHeight="1" x14ac:dyDescent="0.2">
      <c r="A38" s="53">
        <v>33</v>
      </c>
      <c r="B38" s="48" t="s">
        <v>55</v>
      </c>
      <c r="C38" s="49">
        <v>705.43939999999998</v>
      </c>
      <c r="D38" s="49">
        <v>1096.25593</v>
      </c>
      <c r="E38" s="50">
        <f t="shared" si="0"/>
        <v>55.400439782637612</v>
      </c>
      <c r="F38" s="49">
        <v>3314.8709800000001</v>
      </c>
      <c r="G38" s="50">
        <f t="shared" si="3"/>
        <v>0.57067088579599334</v>
      </c>
      <c r="H38" s="49">
        <v>3610.6942999999997</v>
      </c>
      <c r="I38" s="51">
        <f t="shared" si="4"/>
        <v>0.76971932281430966</v>
      </c>
      <c r="J38" s="52">
        <f t="shared" si="5"/>
        <v>8.9241277197461102</v>
      </c>
      <c r="L38" s="86"/>
      <c r="M38" s="87"/>
      <c r="N38" s="87"/>
      <c r="O38" s="87"/>
      <c r="P38" s="87"/>
    </row>
    <row r="39" spans="1:16" s="28" customFormat="1" ht="20.100000000000001" customHeight="1" x14ac:dyDescent="0.2">
      <c r="A39" s="21">
        <v>34</v>
      </c>
      <c r="B39" s="11" t="s">
        <v>32</v>
      </c>
      <c r="C39" s="12">
        <v>644.46940000000006</v>
      </c>
      <c r="D39" s="12">
        <v>17.599439999999998</v>
      </c>
      <c r="E39" s="13">
        <f t="shared" si="0"/>
        <v>-97.269158163289063</v>
      </c>
      <c r="F39" s="12">
        <v>2124.9286200000001</v>
      </c>
      <c r="G39" s="13">
        <f t="shared" si="3"/>
        <v>0.36581662005700688</v>
      </c>
      <c r="H39" s="12">
        <v>3250.5830000000001</v>
      </c>
      <c r="I39" s="14">
        <f t="shared" si="4"/>
        <v>0.69295164243389618</v>
      </c>
      <c r="J39" s="15">
        <f t="shared" si="5"/>
        <v>52.973750242961096</v>
      </c>
      <c r="L39" s="86"/>
      <c r="M39" s="87"/>
      <c r="N39" s="87"/>
      <c r="O39" s="87"/>
      <c r="P39" s="87"/>
    </row>
    <row r="40" spans="1:16" s="28" customFormat="1" ht="20.100000000000001" customHeight="1" x14ac:dyDescent="0.2">
      <c r="A40" s="53">
        <v>35</v>
      </c>
      <c r="B40" s="48" t="s">
        <v>29</v>
      </c>
      <c r="C40" s="49">
        <v>606.60753</v>
      </c>
      <c r="D40" s="49">
        <v>103.23917999999999</v>
      </c>
      <c r="E40" s="50">
        <f t="shared" si="0"/>
        <v>-82.980893758440487</v>
      </c>
      <c r="F40" s="49">
        <v>3501.35637</v>
      </c>
      <c r="G40" s="50">
        <f t="shared" ref="G40:G41" si="6">(F40*100)/$F$59</f>
        <v>0.60277523716936454</v>
      </c>
      <c r="H40" s="49">
        <v>3217.83241</v>
      </c>
      <c r="I40" s="51">
        <f t="shared" ref="I40:I58" si="7">(H40*100)/$H$59</f>
        <v>0.68596994864814176</v>
      </c>
      <c r="J40" s="52">
        <f t="shared" si="5"/>
        <v>-8.097546494531775</v>
      </c>
      <c r="L40" s="86"/>
      <c r="M40" s="87"/>
      <c r="N40" s="87"/>
      <c r="O40" s="87"/>
      <c r="P40" s="87"/>
    </row>
    <row r="41" spans="1:16" s="28" customFormat="1" ht="20.100000000000001" customHeight="1" x14ac:dyDescent="0.2">
      <c r="A41" s="21">
        <v>36</v>
      </c>
      <c r="B41" s="11" t="s">
        <v>26</v>
      </c>
      <c r="C41" s="12">
        <v>1407.83296</v>
      </c>
      <c r="D41" s="12">
        <v>331.86225999999999</v>
      </c>
      <c r="E41" s="13">
        <f t="shared" si="0"/>
        <v>-76.427440653186579</v>
      </c>
      <c r="F41" s="12">
        <v>5516.0867900000003</v>
      </c>
      <c r="G41" s="13">
        <f t="shared" si="6"/>
        <v>0.94962071029892026</v>
      </c>
      <c r="H41" s="12">
        <v>3155.6990499999997</v>
      </c>
      <c r="I41" s="14">
        <f t="shared" si="7"/>
        <v>0.67272450502712466</v>
      </c>
      <c r="J41" s="15">
        <f t="shared" si="5"/>
        <v>-42.790982627015559</v>
      </c>
      <c r="L41" s="86"/>
      <c r="M41" s="87"/>
      <c r="N41" s="87"/>
      <c r="O41" s="87"/>
      <c r="P41" s="87"/>
    </row>
    <row r="42" spans="1:16" s="28" customFormat="1" ht="20.100000000000001" customHeight="1" x14ac:dyDescent="0.2">
      <c r="A42" s="53">
        <v>37</v>
      </c>
      <c r="B42" s="48" t="s">
        <v>57</v>
      </c>
      <c r="C42" s="49">
        <v>1984.61871</v>
      </c>
      <c r="D42" s="49">
        <v>668.98838000000001</v>
      </c>
      <c r="E42" s="50">
        <f t="shared" si="0"/>
        <v>-66.291339659898696</v>
      </c>
      <c r="F42" s="49">
        <v>5643.1107499999998</v>
      </c>
      <c r="G42" s="50">
        <f>(F42*100)/$F$59</f>
        <v>0.97148849224514688</v>
      </c>
      <c r="H42" s="49">
        <v>2860.6957400000001</v>
      </c>
      <c r="I42" s="51">
        <f t="shared" si="7"/>
        <v>0.60983639289833558</v>
      </c>
      <c r="J42" s="52">
        <f t="shared" si="5"/>
        <v>-49.306404450772121</v>
      </c>
      <c r="L42" s="86"/>
      <c r="M42" s="87"/>
      <c r="N42" s="87"/>
      <c r="O42" s="87"/>
      <c r="P42" s="87"/>
    </row>
    <row r="43" spans="1:16" s="31" customFormat="1" ht="20.100000000000001" customHeight="1" x14ac:dyDescent="0.2">
      <c r="A43" s="21">
        <v>38</v>
      </c>
      <c r="B43" s="11" t="s">
        <v>54</v>
      </c>
      <c r="C43" s="12">
        <v>964.28893000000005</v>
      </c>
      <c r="D43" s="12">
        <v>315.21143000000001</v>
      </c>
      <c r="E43" s="13">
        <f t="shared" si="0"/>
        <v>-67.311516269299091</v>
      </c>
      <c r="F43" s="12">
        <v>4099.3937699999997</v>
      </c>
      <c r="G43" s="13">
        <f t="shared" ref="G43:G59" si="8">(F43*100)/$F$59</f>
        <v>0.70573023446978222</v>
      </c>
      <c r="H43" s="12">
        <v>2833.2264100000002</v>
      </c>
      <c r="I43" s="14">
        <f t="shared" si="7"/>
        <v>0.60398054570413717</v>
      </c>
      <c r="J43" s="15">
        <f t="shared" ref="J43:J49" si="9">(H43-F43)/F43*100</f>
        <v>-30.886697668958004</v>
      </c>
      <c r="L43" s="88"/>
      <c r="M43" s="87"/>
      <c r="N43" s="87"/>
      <c r="O43" s="87"/>
      <c r="P43" s="89"/>
    </row>
    <row r="44" spans="1:16" s="31" customFormat="1" ht="20.100000000000001" customHeight="1" x14ac:dyDescent="0.2">
      <c r="A44" s="53">
        <v>39</v>
      </c>
      <c r="B44" s="48" t="s">
        <v>56</v>
      </c>
      <c r="C44" s="49">
        <v>1417.9185299999999</v>
      </c>
      <c r="D44" s="49">
        <v>529.66052999999999</v>
      </c>
      <c r="E44" s="50">
        <f t="shared" si="0"/>
        <v>-62.645207126251471</v>
      </c>
      <c r="F44" s="49">
        <v>4241.0698300000004</v>
      </c>
      <c r="G44" s="50">
        <f t="shared" si="8"/>
        <v>0.73012044547470234</v>
      </c>
      <c r="H44" s="49">
        <v>2779.1765099999998</v>
      </c>
      <c r="I44" s="51">
        <f t="shared" si="7"/>
        <v>0.59245831508323377</v>
      </c>
      <c r="J44" s="52">
        <f t="shared" si="9"/>
        <v>-34.46991864314576</v>
      </c>
      <c r="L44" s="88"/>
      <c r="M44" s="87"/>
      <c r="N44" s="87"/>
      <c r="O44" s="87"/>
      <c r="P44" s="89"/>
    </row>
    <row r="45" spans="1:16" s="28" customFormat="1" ht="20.100000000000001" customHeight="1" x14ac:dyDescent="0.2">
      <c r="A45" s="21">
        <v>40</v>
      </c>
      <c r="B45" s="11" t="s">
        <v>34</v>
      </c>
      <c r="C45" s="12">
        <v>633.76376000000005</v>
      </c>
      <c r="D45" s="12">
        <v>27.408860000000001</v>
      </c>
      <c r="E45" s="13">
        <f t="shared" si="0"/>
        <v>-95.675224471654857</v>
      </c>
      <c r="F45" s="12">
        <v>3010.0128300000001</v>
      </c>
      <c r="G45" s="13">
        <f t="shared" si="8"/>
        <v>0.51818809791306109</v>
      </c>
      <c r="H45" s="12">
        <v>2769.5922700000001</v>
      </c>
      <c r="I45" s="14">
        <f t="shared" si="7"/>
        <v>0.59041516933077021</v>
      </c>
      <c r="J45" s="15">
        <f t="shared" si="9"/>
        <v>-7.9873599741433665</v>
      </c>
      <c r="L45" s="86"/>
      <c r="M45" s="87"/>
      <c r="N45" s="87"/>
      <c r="O45" s="87"/>
      <c r="P45" s="87"/>
    </row>
    <row r="46" spans="1:16" s="28" customFormat="1" ht="20.100000000000001" customHeight="1" x14ac:dyDescent="0.2">
      <c r="A46" s="53">
        <v>41</v>
      </c>
      <c r="B46" s="48" t="s">
        <v>27</v>
      </c>
      <c r="C46" s="49">
        <v>1108.7357400000001</v>
      </c>
      <c r="D46" s="49">
        <v>235.18817000000001</v>
      </c>
      <c r="E46" s="50">
        <f t="shared" si="0"/>
        <v>-78.787716358814237</v>
      </c>
      <c r="F46" s="49">
        <v>4597.3262400000003</v>
      </c>
      <c r="G46" s="50">
        <f t="shared" si="8"/>
        <v>0.79145168952366396</v>
      </c>
      <c r="H46" s="49">
        <v>2629.7384300000003</v>
      </c>
      <c r="I46" s="51">
        <f t="shared" si="7"/>
        <v>0.56060145648950854</v>
      </c>
      <c r="J46" s="52">
        <f t="shared" si="9"/>
        <v>-42.798524779046346</v>
      </c>
      <c r="L46" s="86"/>
      <c r="M46" s="87"/>
      <c r="N46" s="87"/>
      <c r="O46" s="87"/>
      <c r="P46" s="87"/>
    </row>
    <row r="47" spans="1:16" s="31" customFormat="1" ht="20.100000000000001" customHeight="1" x14ac:dyDescent="0.2">
      <c r="A47" s="21">
        <v>42</v>
      </c>
      <c r="B47" s="11" t="s">
        <v>31</v>
      </c>
      <c r="C47" s="12">
        <v>543.62884999999994</v>
      </c>
      <c r="D47" s="12">
        <v>215.15810000000002</v>
      </c>
      <c r="E47" s="13">
        <f t="shared" si="0"/>
        <v>-60.42187606489243</v>
      </c>
      <c r="F47" s="12">
        <v>2655.2555899999998</v>
      </c>
      <c r="G47" s="13">
        <f t="shared" si="8"/>
        <v>0.45711494314631296</v>
      </c>
      <c r="H47" s="12">
        <v>2551.0528100000001</v>
      </c>
      <c r="I47" s="14">
        <f t="shared" si="7"/>
        <v>0.54382744099292535</v>
      </c>
      <c r="J47" s="15">
        <f t="shared" si="9"/>
        <v>-3.9243973496351678</v>
      </c>
      <c r="L47" s="88"/>
      <c r="M47" s="87"/>
      <c r="N47" s="87"/>
      <c r="O47" s="87"/>
      <c r="P47" s="89"/>
    </row>
    <row r="48" spans="1:16" s="28" customFormat="1" ht="20.100000000000001" customHeight="1" x14ac:dyDescent="0.2">
      <c r="A48" s="53">
        <v>43</v>
      </c>
      <c r="B48" s="48" t="s">
        <v>37</v>
      </c>
      <c r="C48" s="49">
        <v>332.44256999999999</v>
      </c>
      <c r="D48" s="49">
        <v>333.23621999999995</v>
      </c>
      <c r="E48" s="50">
        <f t="shared" si="0"/>
        <v>0.2387329637115839</v>
      </c>
      <c r="F48" s="49">
        <v>1856.8568300000002</v>
      </c>
      <c r="G48" s="50">
        <f t="shared" si="8"/>
        <v>0.31966677990358477</v>
      </c>
      <c r="H48" s="49">
        <v>2528.0547499999998</v>
      </c>
      <c r="I48" s="51">
        <f t="shared" si="7"/>
        <v>0.53892476862621652</v>
      </c>
      <c r="J48" s="52">
        <f t="shared" si="9"/>
        <v>36.146993626859185</v>
      </c>
      <c r="L48" s="86"/>
      <c r="M48" s="87"/>
      <c r="N48" s="87"/>
      <c r="O48" s="87"/>
      <c r="P48" s="87"/>
    </row>
    <row r="49" spans="1:16" s="28" customFormat="1" ht="20.100000000000001" customHeight="1" x14ac:dyDescent="0.2">
      <c r="A49" s="21">
        <v>44</v>
      </c>
      <c r="B49" s="11" t="s">
        <v>33</v>
      </c>
      <c r="C49" s="12">
        <v>188.03675000000001</v>
      </c>
      <c r="D49" s="12">
        <v>88.023679999999999</v>
      </c>
      <c r="E49" s="13">
        <f t="shared" si="0"/>
        <v>-53.188044358350162</v>
      </c>
      <c r="F49" s="12">
        <v>2015.82025</v>
      </c>
      <c r="G49" s="13">
        <f t="shared" si="8"/>
        <v>0.34703309257393805</v>
      </c>
      <c r="H49" s="12">
        <v>2444.1347099999998</v>
      </c>
      <c r="I49" s="14">
        <f t="shared" si="7"/>
        <v>0.52103489177916529</v>
      </c>
      <c r="J49" s="15">
        <f t="shared" si="9"/>
        <v>21.247651421301072</v>
      </c>
      <c r="L49" s="86"/>
      <c r="M49" s="87"/>
      <c r="N49" s="87"/>
      <c r="O49" s="87"/>
      <c r="P49" s="87"/>
    </row>
    <row r="50" spans="1:16" s="28" customFormat="1" ht="20.100000000000001" customHeight="1" x14ac:dyDescent="0.2">
      <c r="A50" s="53">
        <v>45</v>
      </c>
      <c r="B50" s="48" t="s">
        <v>39</v>
      </c>
      <c r="C50" s="49">
        <v>1250.5149699999999</v>
      </c>
      <c r="D50" s="49">
        <v>238.67045999999999</v>
      </c>
      <c r="E50" s="50" t="s">
        <v>14</v>
      </c>
      <c r="F50" s="49">
        <v>3815.4562999999998</v>
      </c>
      <c r="G50" s="50">
        <f t="shared" si="8"/>
        <v>0.6568490416592031</v>
      </c>
      <c r="H50" s="49">
        <v>2314.7497200000003</v>
      </c>
      <c r="I50" s="51">
        <f t="shared" si="7"/>
        <v>0.49345290377061646</v>
      </c>
      <c r="J50" s="52">
        <f>(H50-F50)/F50*100</f>
        <v>-39.332296375665464</v>
      </c>
      <c r="L50" s="86"/>
      <c r="M50" s="87"/>
      <c r="N50" s="87"/>
      <c r="O50" s="87"/>
      <c r="P50" s="87"/>
    </row>
    <row r="51" spans="1:16" s="28" customFormat="1" ht="20.100000000000001" customHeight="1" x14ac:dyDescent="0.2">
      <c r="A51" s="21">
        <v>46</v>
      </c>
      <c r="B51" s="11" t="s">
        <v>36</v>
      </c>
      <c r="C51" s="12">
        <v>1021.2732099999999</v>
      </c>
      <c r="D51" s="12">
        <v>162.11976000000001</v>
      </c>
      <c r="E51" s="13">
        <f t="shared" si="0"/>
        <v>-84.125720873457553</v>
      </c>
      <c r="F51" s="12">
        <v>4242.4643699999997</v>
      </c>
      <c r="G51" s="13">
        <f t="shared" si="8"/>
        <v>0.73036052220223691</v>
      </c>
      <c r="H51" s="12">
        <v>2308.0754700000002</v>
      </c>
      <c r="I51" s="14">
        <f>(H51*100)/$H$59</f>
        <v>0.49203010284551635</v>
      </c>
      <c r="J51" s="15">
        <f t="shared" ref="J51:J56" si="10">(H51-F51)/F51*100</f>
        <v>-45.595878510583688</v>
      </c>
      <c r="L51" s="86"/>
      <c r="M51" s="87"/>
      <c r="N51" s="87"/>
      <c r="O51" s="87"/>
      <c r="P51" s="87"/>
    </row>
    <row r="52" spans="1:16" s="28" customFormat="1" ht="20.100000000000001" customHeight="1" x14ac:dyDescent="0.2">
      <c r="A52" s="53">
        <v>47</v>
      </c>
      <c r="B52" s="48" t="s">
        <v>59</v>
      </c>
      <c r="C52" s="49">
        <v>640.17976999999996</v>
      </c>
      <c r="D52" s="49">
        <v>255.59800000000001</v>
      </c>
      <c r="E52" s="50">
        <f t="shared" si="0"/>
        <v>-60.074027331416602</v>
      </c>
      <c r="F52" s="49">
        <v>3328.9060099999997</v>
      </c>
      <c r="G52" s="50">
        <f t="shared" si="8"/>
        <v>0.5730870833043118</v>
      </c>
      <c r="H52" s="49">
        <v>2023.3003999999999</v>
      </c>
      <c r="I52" s="51">
        <f t="shared" si="7"/>
        <v>0.43132242287526856</v>
      </c>
      <c r="J52" s="52">
        <f t="shared" si="10"/>
        <v>-39.220260532378319</v>
      </c>
      <c r="L52" s="86"/>
      <c r="M52" s="87"/>
      <c r="N52" s="87"/>
      <c r="O52" s="87"/>
      <c r="P52" s="87"/>
    </row>
    <row r="53" spans="1:16" s="28" customFormat="1" ht="20.100000000000001" customHeight="1" x14ac:dyDescent="0.2">
      <c r="A53" s="21">
        <v>48</v>
      </c>
      <c r="B53" s="11" t="s">
        <v>38</v>
      </c>
      <c r="C53" s="12">
        <v>545.91381999999999</v>
      </c>
      <c r="D53" s="12">
        <v>121.9224</v>
      </c>
      <c r="E53" s="13">
        <f t="shared" si="0"/>
        <v>-77.666364995119565</v>
      </c>
      <c r="F53" s="12">
        <v>2509.7677000000003</v>
      </c>
      <c r="G53" s="13">
        <f t="shared" si="8"/>
        <v>0.43206850738461416</v>
      </c>
      <c r="H53" s="12">
        <v>2005.03259</v>
      </c>
      <c r="I53" s="14">
        <f t="shared" si="7"/>
        <v>0.42742813408363634</v>
      </c>
      <c r="J53" s="15">
        <f t="shared" si="10"/>
        <v>-20.110829779186346</v>
      </c>
      <c r="L53" s="86"/>
      <c r="M53" s="87"/>
      <c r="N53" s="87"/>
      <c r="O53" s="87"/>
      <c r="P53" s="87"/>
    </row>
    <row r="54" spans="1:16" s="28" customFormat="1" ht="20.100000000000001" customHeight="1" x14ac:dyDescent="0.2">
      <c r="A54" s="53">
        <v>49</v>
      </c>
      <c r="B54" s="48" t="s">
        <v>58</v>
      </c>
      <c r="C54" s="49">
        <v>1017.72007</v>
      </c>
      <c r="D54" s="49">
        <v>0.70486000000000004</v>
      </c>
      <c r="E54" s="50">
        <f t="shared" si="0"/>
        <v>-99.930741269551646</v>
      </c>
      <c r="F54" s="49">
        <v>3429.7389600000001</v>
      </c>
      <c r="G54" s="50">
        <f t="shared" si="8"/>
        <v>0.59044595767411412</v>
      </c>
      <c r="H54" s="49">
        <v>1922.32098</v>
      </c>
      <c r="I54" s="51">
        <f t="shared" si="7"/>
        <v>0.40979586750319463</v>
      </c>
      <c r="J54" s="52">
        <f t="shared" si="10"/>
        <v>-43.95139098282862</v>
      </c>
      <c r="L54" s="86"/>
      <c r="M54" s="87"/>
      <c r="N54" s="87"/>
      <c r="O54" s="87"/>
      <c r="P54" s="87"/>
    </row>
    <row r="55" spans="1:16" s="28" customFormat="1" ht="20.100000000000001" customHeight="1" thickBot="1" x14ac:dyDescent="0.25">
      <c r="A55" s="22">
        <v>50</v>
      </c>
      <c r="B55" s="16" t="s">
        <v>69</v>
      </c>
      <c r="C55" s="17">
        <v>1120.5842600000001</v>
      </c>
      <c r="D55" s="17">
        <v>971.89817000000005</v>
      </c>
      <c r="E55" s="18">
        <f t="shared" si="0"/>
        <v>-13.268622031153644</v>
      </c>
      <c r="F55" s="17">
        <v>2594.2297100000001</v>
      </c>
      <c r="G55" s="18">
        <f t="shared" si="8"/>
        <v>0.44660904617288699</v>
      </c>
      <c r="H55" s="17">
        <v>1851.5773200000001</v>
      </c>
      <c r="I55" s="19">
        <f t="shared" si="7"/>
        <v>0.39471490036936513</v>
      </c>
      <c r="J55" s="20">
        <f t="shared" si="10"/>
        <v>-28.627086766344988</v>
      </c>
      <c r="L55" s="86"/>
      <c r="M55" s="87"/>
      <c r="N55" s="87"/>
      <c r="O55" s="87"/>
      <c r="P55" s="87"/>
    </row>
    <row r="56" spans="1:16" s="28" customFormat="1" ht="30" customHeight="1" x14ac:dyDescent="0.2">
      <c r="A56" s="105" t="s">
        <v>3</v>
      </c>
      <c r="B56" s="106"/>
      <c r="C56" s="54">
        <f>SUM(C4:C55)-C14-C25</f>
        <v>125311.78751999988</v>
      </c>
      <c r="D56" s="54">
        <f>SUM(D4:D55)-D14-D25</f>
        <v>46994.82273999996</v>
      </c>
      <c r="E56" s="55">
        <f t="shared" si="0"/>
        <v>-62.497683841195276</v>
      </c>
      <c r="F56" s="54">
        <f>SUM(F25:F55)</f>
        <v>518731.48182000004</v>
      </c>
      <c r="G56" s="56">
        <f t="shared" si="8"/>
        <v>89.30210436741875</v>
      </c>
      <c r="H56" s="54">
        <f>SUM(H4:H55)-H14-H25</f>
        <v>422385.22276999999</v>
      </c>
      <c r="I56" s="56">
        <f t="shared" si="7"/>
        <v>90.043088842302652</v>
      </c>
      <c r="J56" s="57">
        <f t="shared" si="10"/>
        <v>-18.573435857789757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16399.946720000138</v>
      </c>
      <c r="D57" s="5">
        <f>D59-D56</f>
        <v>7108.8580400000428</v>
      </c>
      <c r="E57" s="6">
        <f>(D57-C57)/C57*100</f>
        <v>-56.653163809790819</v>
      </c>
      <c r="F57" s="5">
        <f>F59-F56</f>
        <v>62141.14766000089</v>
      </c>
      <c r="G57" s="7">
        <f t="shared" si="8"/>
        <v>10.69789563258125</v>
      </c>
      <c r="H57" s="5">
        <f>H59-H56</f>
        <v>46707.106469999999</v>
      </c>
      <c r="I57" s="7">
        <f t="shared" si="7"/>
        <v>9.9569111576973608</v>
      </c>
      <c r="J57" s="8">
        <f>(H57-F57)/F57*100</f>
        <v>-24.837071362837897</v>
      </c>
    </row>
    <row r="58" spans="1:16" ht="30" customHeight="1" thickBot="1" x14ac:dyDescent="0.25">
      <c r="A58" s="101" t="s">
        <v>7</v>
      </c>
      <c r="B58" s="102"/>
      <c r="C58" s="58">
        <v>58446.001499999998</v>
      </c>
      <c r="D58" s="58">
        <v>21599.980489999998</v>
      </c>
      <c r="E58" s="59">
        <f>(D58-C58)/C58*100</f>
        <v>-63.042843076271005</v>
      </c>
      <c r="F58" s="58">
        <v>242723.45039000004</v>
      </c>
      <c r="G58" s="60">
        <f t="shared" si="8"/>
        <v>41.786002312983292</v>
      </c>
      <c r="H58" s="58">
        <v>203559.95168999999</v>
      </c>
      <c r="I58" s="60">
        <f t="shared" si="7"/>
        <v>43.394431970311196</v>
      </c>
      <c r="J58" s="61">
        <f>(H58-F58)/F58*100</f>
        <v>-16.135028830989935</v>
      </c>
    </row>
    <row r="59" spans="1:16" ht="45.4" customHeight="1" thickBot="1" x14ac:dyDescent="0.25">
      <c r="A59" s="94" t="s">
        <v>11</v>
      </c>
      <c r="B59" s="95" t="s">
        <v>1</v>
      </c>
      <c r="C59" s="62">
        <v>141711.73424000002</v>
      </c>
      <c r="D59" s="62">
        <v>54103.680780000002</v>
      </c>
      <c r="E59" s="63">
        <f>(D59-C59)/C59*100</f>
        <v>-61.821312066951961</v>
      </c>
      <c r="F59" s="62">
        <v>580872.62948000093</v>
      </c>
      <c r="G59" s="64">
        <f t="shared" si="8"/>
        <v>100</v>
      </c>
      <c r="H59" s="62">
        <v>469092.32923999999</v>
      </c>
      <c r="I59" s="64">
        <f>(H59*100)/$H$59</f>
        <v>100</v>
      </c>
      <c r="J59" s="65">
        <f>(H59-F59)/F59*100</f>
        <v>-19.243513046925113</v>
      </c>
    </row>
    <row r="60" spans="1:16" ht="19.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8" x14ac:dyDescent="0.2">
      <c r="B61" s="32"/>
      <c r="C61" s="81"/>
      <c r="D61" s="82"/>
      <c r="E61" s="83"/>
      <c r="F61" s="82"/>
      <c r="H61" s="93"/>
      <c r="I61" s="37"/>
    </row>
    <row r="62" spans="1:16" s="35" customFormat="1" ht="13.15" customHeight="1" x14ac:dyDescent="0.2">
      <c r="F62" s="83"/>
      <c r="L62" s="90"/>
      <c r="M62" s="91"/>
      <c r="N62" s="91"/>
      <c r="O62" s="91"/>
      <c r="P62" s="91"/>
    </row>
    <row r="63" spans="1:16" s="35" customFormat="1" ht="13.15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.25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B11" sqref="B11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NİSAN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NİSAN</v>
      </c>
      <c r="D3" s="2" t="str">
        <f>'ILK50'!D3</f>
        <v>2020 
NİSAN</v>
      </c>
      <c r="E3" s="3" t="str">
        <f>'ILK50'!E3</f>
        <v>DEĞİŞİM %</v>
      </c>
      <c r="F3" s="43" t="str">
        <f>'ILK50'!F3</f>
        <v>2019
OCAK - NİSAN</v>
      </c>
      <c r="G3" s="3" t="str">
        <f>'ILK50'!G3</f>
        <v>PAY 
%</v>
      </c>
      <c r="H3" s="43" t="str">
        <f>'ILK50'!H3</f>
        <v>2020 
OCAK - NİSAN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00000000000001" customHeight="1" x14ac:dyDescent="0.2">
      <c r="A4" s="47">
        <v>1</v>
      </c>
      <c r="B4" s="48" t="str">
        <f>'ILK50'!B4</f>
        <v>RUSYA FEDERASYONU</v>
      </c>
      <c r="C4" s="49">
        <f>'ILK50'!C4</f>
        <v>7937.5330300000005</v>
      </c>
      <c r="D4" s="49">
        <f>'ILK50'!D4</f>
        <v>2530.1787000000004</v>
      </c>
      <c r="E4" s="50">
        <f t="shared" ref="E4:E24" si="0">(D4-C4)/C4*100</f>
        <v>-68.123865558264001</v>
      </c>
      <c r="F4" s="49">
        <f>'ILK50'!F4</f>
        <v>60872.81207</v>
      </c>
      <c r="G4" s="50">
        <f t="shared" ref="G4:G27" si="1">(F4*100)/$F$27</f>
        <v>10.479545597542364</v>
      </c>
      <c r="H4" s="49">
        <f>'ILK50'!H4</f>
        <v>43565.16044</v>
      </c>
      <c r="I4" s="51">
        <f t="shared" ref="I4:I27" si="2">(H4*100)/$H$27</f>
        <v>9.2871184891430865</v>
      </c>
      <c r="J4" s="52">
        <f t="shared" ref="J4:J23" si="3">(H4-F4)/F4*100</f>
        <v>-28.432482485115461</v>
      </c>
      <c r="K4" s="27"/>
      <c r="M4" s="29"/>
      <c r="O4" s="29"/>
    </row>
    <row r="5" spans="1:15" s="28" customFormat="1" ht="20.100000000000001" customHeight="1" x14ac:dyDescent="0.2">
      <c r="A5" s="21">
        <v>2</v>
      </c>
      <c r="B5" s="11" t="str">
        <f>'ILK50'!B5</f>
        <v>ALMANYA</v>
      </c>
      <c r="C5" s="12">
        <f>'ILK50'!C5</f>
        <v>13021.154640000001</v>
      </c>
      <c r="D5" s="12">
        <f>'ILK50'!D5</f>
        <v>5663.0210999999999</v>
      </c>
      <c r="E5" s="13">
        <f t="shared" si="0"/>
        <v>-56.509071149469122</v>
      </c>
      <c r="F5" s="12">
        <f>'ILK50'!F5</f>
        <v>44904.95046</v>
      </c>
      <c r="G5" s="13">
        <f t="shared" si="1"/>
        <v>7.7306018877493088</v>
      </c>
      <c r="H5" s="12">
        <f>'ILK50'!H5</f>
        <v>38836.993029999998</v>
      </c>
      <c r="I5" s="14">
        <f t="shared" si="2"/>
        <v>8.2791788757069966</v>
      </c>
      <c r="J5" s="15">
        <f t="shared" si="3"/>
        <v>-13.512891936948376</v>
      </c>
      <c r="K5" s="27"/>
      <c r="M5" s="29"/>
      <c r="O5" s="29"/>
    </row>
    <row r="6" spans="1:15" s="28" customFormat="1" ht="20.100000000000001" customHeight="1" x14ac:dyDescent="0.2">
      <c r="A6" s="53">
        <v>3</v>
      </c>
      <c r="B6" s="48" t="str">
        <f>'ILK50'!B6</f>
        <v>İTALYA</v>
      </c>
      <c r="C6" s="49">
        <f>'ILK50'!C6</f>
        <v>10341.100849999999</v>
      </c>
      <c r="D6" s="49">
        <f>'ILK50'!D6</f>
        <v>2118.29907</v>
      </c>
      <c r="E6" s="50">
        <f t="shared" si="0"/>
        <v>-79.5157295076568</v>
      </c>
      <c r="F6" s="49">
        <f>'ILK50'!F6</f>
        <v>43622.622340000002</v>
      </c>
      <c r="G6" s="50">
        <f t="shared" si="1"/>
        <v>7.5098429717804258</v>
      </c>
      <c r="H6" s="49">
        <f>'ILK50'!H6</f>
        <v>29999.800859999999</v>
      </c>
      <c r="I6" s="51">
        <f t="shared" si="2"/>
        <v>6.3952870234745012</v>
      </c>
      <c r="J6" s="52">
        <f t="shared" si="3"/>
        <v>-31.228799987818434</v>
      </c>
      <c r="K6" s="27"/>
      <c r="M6" s="29"/>
      <c r="O6" s="29"/>
    </row>
    <row r="7" spans="1:15" s="28" customFormat="1" ht="20.100000000000001" customHeight="1" x14ac:dyDescent="0.2">
      <c r="A7" s="21">
        <v>4</v>
      </c>
      <c r="B7" s="11" t="str">
        <f>'ILK50'!B7</f>
        <v>IRAK</v>
      </c>
      <c r="C7" s="12">
        <f>'ILK50'!C7</f>
        <v>8448.1178600000003</v>
      </c>
      <c r="D7" s="12">
        <f>'ILK50'!D7</f>
        <v>4910.8136299999996</v>
      </c>
      <c r="E7" s="13">
        <f t="shared" si="0"/>
        <v>-41.870914783852228</v>
      </c>
      <c r="F7" s="12">
        <f>'ILK50'!F7</f>
        <v>32028.508519999999</v>
      </c>
      <c r="G7" s="13">
        <f t="shared" si="1"/>
        <v>5.5138608525369879</v>
      </c>
      <c r="H7" s="12">
        <f>'ILK50'!H7</f>
        <v>23460.582770000001</v>
      </c>
      <c r="I7" s="14">
        <f t="shared" si="2"/>
        <v>5.0012718835137786</v>
      </c>
      <c r="J7" s="15">
        <f t="shared" si="3"/>
        <v>-26.750935794121698</v>
      </c>
      <c r="K7" s="30"/>
      <c r="M7" s="29"/>
      <c r="O7" s="29"/>
    </row>
    <row r="8" spans="1:15" s="28" customFormat="1" ht="20.100000000000001" customHeight="1" x14ac:dyDescent="0.2">
      <c r="A8" s="53">
        <v>5</v>
      </c>
      <c r="B8" s="48" t="str">
        <f>'ILK50'!B8</f>
        <v>İSPANYA</v>
      </c>
      <c r="C8" s="49">
        <f>'ILK50'!C8</f>
        <v>5937.0291999999999</v>
      </c>
      <c r="D8" s="49">
        <f>'ILK50'!D8</f>
        <v>2726.34033</v>
      </c>
      <c r="E8" s="50">
        <f t="shared" si="0"/>
        <v>-54.079047985817553</v>
      </c>
      <c r="F8" s="49">
        <f>'ILK50'!F8</f>
        <v>20039.159460000003</v>
      </c>
      <c r="G8" s="50">
        <f t="shared" si="1"/>
        <v>3.4498370973235772</v>
      </c>
      <c r="H8" s="49">
        <f>'ILK50'!H8</f>
        <v>21732.10526</v>
      </c>
      <c r="I8" s="51">
        <f t="shared" si="2"/>
        <v>4.6327991112558315</v>
      </c>
      <c r="J8" s="52">
        <f t="shared" si="3"/>
        <v>8.4481876766302122</v>
      </c>
      <c r="M8" s="29"/>
      <c r="O8" s="29"/>
    </row>
    <row r="9" spans="1:15" s="28" customFormat="1" ht="20.100000000000001" customHeight="1" x14ac:dyDescent="0.2">
      <c r="A9" s="21">
        <v>6</v>
      </c>
      <c r="B9" s="11" t="str">
        <f>'ILK50'!B9</f>
        <v>HOLLANDA</v>
      </c>
      <c r="C9" s="12">
        <f>'ILK50'!C9</f>
        <v>2674.7454299999999</v>
      </c>
      <c r="D9" s="12">
        <f>'ILK50'!D9</f>
        <v>2460.4438599999999</v>
      </c>
      <c r="E9" s="13">
        <f t="shared" si="0"/>
        <v>-8.0120361211347166</v>
      </c>
      <c r="F9" s="12">
        <f>'ILK50'!F9</f>
        <v>13500.68327</v>
      </c>
      <c r="G9" s="13">
        <f t="shared" si="1"/>
        <v>2.3242071643289264</v>
      </c>
      <c r="H9" s="12">
        <f>'ILK50'!H9</f>
        <v>16263.64575</v>
      </c>
      <c r="I9" s="14">
        <f t="shared" si="2"/>
        <v>3.4670457682285165</v>
      </c>
      <c r="J9" s="15">
        <f t="shared" si="3"/>
        <v>20.465352936170319</v>
      </c>
      <c r="M9" s="29"/>
      <c r="O9" s="29"/>
    </row>
    <row r="10" spans="1:15" s="28" customFormat="1" ht="20.100000000000001" customHeight="1" x14ac:dyDescent="0.2">
      <c r="A10" s="53">
        <v>7</v>
      </c>
      <c r="B10" s="48" t="str">
        <f>'ILK50'!B10</f>
        <v>ROMANYA</v>
      </c>
      <c r="C10" s="49">
        <f>'ILK50'!C10</f>
        <v>5093.9064500000004</v>
      </c>
      <c r="D10" s="49">
        <f>'ILK50'!D10</f>
        <v>719.21016000000009</v>
      </c>
      <c r="E10" s="50">
        <f t="shared" si="0"/>
        <v>-85.880970389630917</v>
      </c>
      <c r="F10" s="49">
        <f>'ILK50'!F10</f>
        <v>21034.853859999999</v>
      </c>
      <c r="G10" s="50">
        <f t="shared" si="1"/>
        <v>3.6212506481550815</v>
      </c>
      <c r="H10" s="49">
        <f>'ILK50'!H10</f>
        <v>15819.72075</v>
      </c>
      <c r="I10" s="51">
        <f t="shared" si="2"/>
        <v>3.3724108803122665</v>
      </c>
      <c r="J10" s="52">
        <f t="shared" si="3"/>
        <v>-24.792818360944864</v>
      </c>
      <c r="M10" s="29"/>
      <c r="O10" s="29"/>
    </row>
    <row r="11" spans="1:15" s="28" customFormat="1" ht="20.100000000000001" customHeight="1" x14ac:dyDescent="0.2">
      <c r="A11" s="21">
        <v>8</v>
      </c>
      <c r="B11" s="11" t="str">
        <f>'ILK50'!B11</f>
        <v>BİRLEŞİK KRALLIK</v>
      </c>
      <c r="C11" s="12">
        <f>'ILK50'!C11</f>
        <v>4570.8837300000005</v>
      </c>
      <c r="D11" s="12">
        <f>'ILK50'!D11</f>
        <v>1471.98713</v>
      </c>
      <c r="E11" s="13">
        <f t="shared" si="0"/>
        <v>-67.796443380545142</v>
      </c>
      <c r="F11" s="12">
        <f>'ILK50'!F11</f>
        <v>19545.668079999999</v>
      </c>
      <c r="G11" s="13">
        <f t="shared" si="1"/>
        <v>3.3648801971436226</v>
      </c>
      <c r="H11" s="12">
        <f>'ILK50'!H11</f>
        <v>14868.71758</v>
      </c>
      <c r="I11" s="14">
        <f t="shared" si="2"/>
        <v>3.1696782601603304</v>
      </c>
      <c r="J11" s="15">
        <f t="shared" si="3"/>
        <v>-23.928322536008189</v>
      </c>
      <c r="M11" s="29"/>
      <c r="O11" s="29"/>
    </row>
    <row r="12" spans="1:15" s="28" customFormat="1" ht="20.100000000000001" customHeight="1" x14ac:dyDescent="0.2">
      <c r="A12" s="53">
        <v>9</v>
      </c>
      <c r="B12" s="48" t="str">
        <f>'ILK50'!B12</f>
        <v>SUUDİ ARABİSTAN</v>
      </c>
      <c r="C12" s="49">
        <f>'ILK50'!C12</f>
        <v>6623.41381</v>
      </c>
      <c r="D12" s="49">
        <f>'ILK50'!D12</f>
        <v>2025.4458500000001</v>
      </c>
      <c r="E12" s="50">
        <f t="shared" si="0"/>
        <v>-69.419910817862672</v>
      </c>
      <c r="F12" s="49">
        <f>'ILK50'!F12</f>
        <v>20319.11764</v>
      </c>
      <c r="G12" s="50">
        <f t="shared" si="1"/>
        <v>3.4980332363378421</v>
      </c>
      <c r="H12" s="49">
        <f>'ILK50'!H12</f>
        <v>14461.17488</v>
      </c>
      <c r="I12" s="51">
        <f t="shared" si="2"/>
        <v>3.0827992654301717</v>
      </c>
      <c r="J12" s="52">
        <f t="shared" si="3"/>
        <v>-28.829710343662345</v>
      </c>
      <c r="M12" s="29"/>
      <c r="O12" s="29"/>
    </row>
    <row r="13" spans="1:15" s="28" customFormat="1" ht="20.100000000000001" customHeight="1" x14ac:dyDescent="0.2">
      <c r="A13" s="22">
        <v>10</v>
      </c>
      <c r="B13" s="16" t="str">
        <f>'ILK50'!B13</f>
        <v>FRANSA</v>
      </c>
      <c r="C13" s="17">
        <f>'ILK50'!C13</f>
        <v>4591.5181700000003</v>
      </c>
      <c r="D13" s="17">
        <f>'ILK50'!D13</f>
        <v>1171.55881</v>
      </c>
      <c r="E13" s="18">
        <f t="shared" si="0"/>
        <v>-74.484282395859495</v>
      </c>
      <c r="F13" s="17">
        <f>'ILK50'!F13</f>
        <v>17673.016600000003</v>
      </c>
      <c r="G13" s="18">
        <f t="shared" si="1"/>
        <v>3.0424942927369369</v>
      </c>
      <c r="H13" s="17">
        <f>'ILK50'!H13</f>
        <v>13432.69815</v>
      </c>
      <c r="I13" s="19">
        <f t="shared" si="2"/>
        <v>2.8635510138831277</v>
      </c>
      <c r="J13" s="20">
        <f t="shared" si="3"/>
        <v>-23.993178674431856</v>
      </c>
      <c r="M13" s="29"/>
      <c r="O13" s="29"/>
    </row>
    <row r="14" spans="1:15" s="28" customFormat="1" ht="20.100000000000001" customHeight="1" x14ac:dyDescent="0.2">
      <c r="A14" s="53">
        <v>11</v>
      </c>
      <c r="B14" s="48" t="str">
        <f>'ILK50'!B15</f>
        <v>BİRLEŞİK DEVLETLER</v>
      </c>
      <c r="C14" s="49">
        <f>'ILK50'!C15</f>
        <v>2614.3856600000004</v>
      </c>
      <c r="D14" s="49">
        <f>'ILK50'!D15</f>
        <v>1257.1792</v>
      </c>
      <c r="E14" s="50">
        <f t="shared" si="0"/>
        <v>-51.913016536359066</v>
      </c>
      <c r="F14" s="49">
        <f>'ILK50'!F15</f>
        <v>10471.77283</v>
      </c>
      <c r="G14" s="50">
        <f t="shared" si="1"/>
        <v>1.8027657525152054</v>
      </c>
      <c r="H14" s="49">
        <f>'ILK50'!H15</f>
        <v>11474.798460000002</v>
      </c>
      <c r="I14" s="51">
        <f t="shared" si="2"/>
        <v>2.4461705606209545</v>
      </c>
      <c r="J14" s="52">
        <f t="shared" si="3"/>
        <v>9.5783746103285363</v>
      </c>
      <c r="M14" s="29"/>
      <c r="O14" s="29"/>
    </row>
    <row r="15" spans="1:15" s="28" customFormat="1" ht="20.100000000000001" customHeight="1" x14ac:dyDescent="0.2">
      <c r="A15" s="21">
        <v>12</v>
      </c>
      <c r="B15" s="11" t="str">
        <f>'ILK50'!B16</f>
        <v>POLONYA</v>
      </c>
      <c r="C15" s="12">
        <f>'ILK50'!C16</f>
        <v>1963.4141299999999</v>
      </c>
      <c r="D15" s="12">
        <f>'ILK50'!D16</f>
        <v>807.09784999999999</v>
      </c>
      <c r="E15" s="13">
        <f t="shared" si="0"/>
        <v>-58.893142426350984</v>
      </c>
      <c r="F15" s="12">
        <f>'ILK50'!F16</f>
        <v>10983.21933</v>
      </c>
      <c r="G15" s="13">
        <f t="shared" si="1"/>
        <v>1.890813712436789</v>
      </c>
      <c r="H15" s="12">
        <f>'ILK50'!H16</f>
        <v>11046.31776</v>
      </c>
      <c r="I15" s="14">
        <f t="shared" si="2"/>
        <v>2.354828052272075</v>
      </c>
      <c r="J15" s="15">
        <f t="shared" si="3"/>
        <v>0.57449849724525182</v>
      </c>
      <c r="M15" s="29"/>
      <c r="O15" s="29"/>
    </row>
    <row r="16" spans="1:15" s="28" customFormat="1" ht="20.100000000000001" customHeight="1" x14ac:dyDescent="0.2">
      <c r="A16" s="53">
        <v>13</v>
      </c>
      <c r="B16" s="48" t="str">
        <f>'ILK50'!B17</f>
        <v>İSRAİL</v>
      </c>
      <c r="C16" s="49">
        <f>'ILK50'!C17</f>
        <v>3024.0245599999998</v>
      </c>
      <c r="D16" s="49">
        <f>'ILK50'!D17</f>
        <v>1551.2375200000001</v>
      </c>
      <c r="E16" s="50">
        <f t="shared" si="0"/>
        <v>-48.702879582433013</v>
      </c>
      <c r="F16" s="49">
        <f>'ILK50'!F17</f>
        <v>12422.657019999999</v>
      </c>
      <c r="G16" s="50">
        <f t="shared" si="1"/>
        <v>2.1386197919362808</v>
      </c>
      <c r="H16" s="49">
        <f>'ILK50'!H17</f>
        <v>10801.12077</v>
      </c>
      <c r="I16" s="51">
        <f t="shared" si="2"/>
        <v>2.3025575343556435</v>
      </c>
      <c r="J16" s="52">
        <f t="shared" si="3"/>
        <v>-13.05305497358084</v>
      </c>
      <c r="M16" s="29"/>
      <c r="O16" s="29"/>
    </row>
    <row r="17" spans="1:15" s="28" customFormat="1" ht="20.100000000000001" customHeight="1" x14ac:dyDescent="0.2">
      <c r="A17" s="21">
        <v>14</v>
      </c>
      <c r="B17" s="11" t="str">
        <f>'ILK50'!B18</f>
        <v>KAZAKİSTAN</v>
      </c>
      <c r="C17" s="12">
        <f>'ILK50'!C18</f>
        <v>1422.37949</v>
      </c>
      <c r="D17" s="12">
        <f>'ILK50'!D18</f>
        <v>1106.4070099999999</v>
      </c>
      <c r="E17" s="13">
        <f t="shared" si="0"/>
        <v>-22.214358560527341</v>
      </c>
      <c r="F17" s="12">
        <f>'ILK50'!F18</f>
        <v>8340.4989999999998</v>
      </c>
      <c r="G17" s="13">
        <f t="shared" si="1"/>
        <v>1.4358567742237127</v>
      </c>
      <c r="H17" s="12">
        <f>'ILK50'!H18</f>
        <v>8859.6678300000003</v>
      </c>
      <c r="I17" s="14">
        <f t="shared" si="2"/>
        <v>1.8886831605952696</v>
      </c>
      <c r="J17" s="15">
        <f t="shared" si="3"/>
        <v>6.2246734877613497</v>
      </c>
      <c r="M17" s="29"/>
      <c r="O17" s="29"/>
    </row>
    <row r="18" spans="1:15" s="28" customFormat="1" ht="20.100000000000001" customHeight="1" x14ac:dyDescent="0.2">
      <c r="A18" s="53">
        <v>15</v>
      </c>
      <c r="B18" s="48" t="str">
        <f>'ILK50'!B19</f>
        <v>HINDISTAN</v>
      </c>
      <c r="C18" s="49">
        <f>'ILK50'!C19</f>
        <v>2430.7641899999999</v>
      </c>
      <c r="D18" s="49">
        <f>'ILK50'!D19</f>
        <v>77.074880000000007</v>
      </c>
      <c r="E18" s="50">
        <f t="shared" si="0"/>
        <v>-96.829191399269376</v>
      </c>
      <c r="F18" s="49">
        <f>'ILK50'!F19</f>
        <v>7780.6427800000001</v>
      </c>
      <c r="G18" s="50">
        <f t="shared" si="1"/>
        <v>1.3394748495836786</v>
      </c>
      <c r="H18" s="49">
        <f>'ILK50'!H19</f>
        <v>7837.8599400000003</v>
      </c>
      <c r="I18" s="51">
        <f t="shared" si="2"/>
        <v>1.6708565566822444</v>
      </c>
      <c r="J18" s="52">
        <f t="shared" si="3"/>
        <v>0.73537831793378061</v>
      </c>
      <c r="M18" s="29"/>
      <c r="O18" s="29"/>
    </row>
    <row r="19" spans="1:15" s="28" customFormat="1" ht="20.100000000000001" customHeight="1" x14ac:dyDescent="0.2">
      <c r="A19" s="21">
        <v>16</v>
      </c>
      <c r="B19" s="11" t="str">
        <f>'ILK50'!B20</f>
        <v>LİBYA</v>
      </c>
      <c r="C19" s="12">
        <f>'ILK50'!C20</f>
        <v>4934.0427800000007</v>
      </c>
      <c r="D19" s="12">
        <f>'ILK50'!D20</f>
        <v>1102.1621100000002</v>
      </c>
      <c r="E19" s="13">
        <f t="shared" si="0"/>
        <v>-77.662088491255446</v>
      </c>
      <c r="F19" s="12">
        <f>'ILK50'!F20</f>
        <v>13990.619650000001</v>
      </c>
      <c r="G19" s="13">
        <f t="shared" si="1"/>
        <v>2.4085520542643657</v>
      </c>
      <c r="H19" s="12">
        <f>'ILK50'!H20</f>
        <v>7733.0087800000001</v>
      </c>
      <c r="I19" s="14">
        <f t="shared" si="2"/>
        <v>1.6485046328786992</v>
      </c>
      <c r="J19" s="15">
        <f t="shared" si="3"/>
        <v>-44.727188834698971</v>
      </c>
      <c r="M19" s="29"/>
      <c r="O19" s="29"/>
    </row>
    <row r="20" spans="1:15" s="28" customFormat="1" ht="20.100000000000001" customHeight="1" x14ac:dyDescent="0.2">
      <c r="A20" s="53">
        <v>17</v>
      </c>
      <c r="B20" s="48" t="str">
        <f>'ILK50'!B21</f>
        <v>BULGARİSTAN</v>
      </c>
      <c r="C20" s="49">
        <f>'ILK50'!C21</f>
        <v>1405.61672</v>
      </c>
      <c r="D20" s="49">
        <f>'ILK50'!D21</f>
        <v>716.85091</v>
      </c>
      <c r="E20" s="50">
        <f t="shared" si="0"/>
        <v>-49.000968770491006</v>
      </c>
      <c r="F20" s="49">
        <f>'ILK50'!F21</f>
        <v>11404.46731</v>
      </c>
      <c r="G20" s="50">
        <f t="shared" si="1"/>
        <v>1.9633335659504763</v>
      </c>
      <c r="H20" s="49">
        <f>'ILK50'!H21</f>
        <v>7650.8813899999996</v>
      </c>
      <c r="I20" s="51">
        <f t="shared" si="2"/>
        <v>1.6309969089444665</v>
      </c>
      <c r="J20" s="52">
        <f t="shared" si="3"/>
        <v>-32.913294571055246</v>
      </c>
      <c r="M20" s="29"/>
      <c r="O20" s="29"/>
    </row>
    <row r="21" spans="1:15" s="28" customFormat="1" ht="20.100000000000001" customHeight="1" x14ac:dyDescent="0.2">
      <c r="A21" s="21">
        <v>18</v>
      </c>
      <c r="B21" s="11" t="str">
        <f>'ILK50'!B22</f>
        <v>SUDAN</v>
      </c>
      <c r="C21" s="12">
        <f>'ILK50'!C22</f>
        <v>1530.74477</v>
      </c>
      <c r="D21" s="12">
        <f>'ILK50'!D22</f>
        <v>445.29546000000005</v>
      </c>
      <c r="E21" s="13">
        <f t="shared" si="0"/>
        <v>-70.909881991626861</v>
      </c>
      <c r="F21" s="12">
        <f>'ILK50'!F22</f>
        <v>5040.5715199999995</v>
      </c>
      <c r="G21" s="13">
        <f t="shared" si="1"/>
        <v>0.86775848338943695</v>
      </c>
      <c r="H21" s="12">
        <f>'ILK50'!H22</f>
        <v>7286.4613799999997</v>
      </c>
      <c r="I21" s="14">
        <f t="shared" si="2"/>
        <v>1.5533107078952155</v>
      </c>
      <c r="J21" s="15">
        <f t="shared" si="3"/>
        <v>44.556254208252966</v>
      </c>
      <c r="M21" s="29"/>
      <c r="O21" s="29"/>
    </row>
    <row r="22" spans="1:15" s="28" customFormat="1" ht="20.100000000000001" customHeight="1" x14ac:dyDescent="0.2">
      <c r="A22" s="53">
        <v>19</v>
      </c>
      <c r="B22" s="48" t="str">
        <f>'ILK50'!B23</f>
        <v>BİRLEŞİK ARAP EMİRLİKLERİ</v>
      </c>
      <c r="C22" s="49">
        <f>'ILK50'!C23</f>
        <v>1522.8485800000001</v>
      </c>
      <c r="D22" s="49">
        <f>'ILK50'!D23</f>
        <v>198.82624999999999</v>
      </c>
      <c r="E22" s="50">
        <f t="shared" si="0"/>
        <v>-86.943793847186029</v>
      </c>
      <c r="F22" s="49">
        <f>'ILK50'!F23</f>
        <v>5519.48639</v>
      </c>
      <c r="G22" s="50">
        <f t="shared" si="1"/>
        <v>0.95020596769055232</v>
      </c>
      <c r="H22" s="49">
        <f>'ILK50'!H23</f>
        <v>6218.9087499999996</v>
      </c>
      <c r="I22" s="51">
        <f t="shared" si="2"/>
        <v>1.325732347846226</v>
      </c>
      <c r="J22" s="52">
        <f t="shared" si="3"/>
        <v>12.671873985724233</v>
      </c>
      <c r="M22" s="29"/>
      <c r="O22" s="29"/>
    </row>
    <row r="23" spans="1:15" s="28" customFormat="1" ht="20.100000000000001" customHeight="1" thickBot="1" x14ac:dyDescent="0.25">
      <c r="A23" s="22">
        <v>20</v>
      </c>
      <c r="B23" s="16" t="str">
        <f>'ILK50'!B24</f>
        <v>YUNANİSTAN</v>
      </c>
      <c r="C23" s="17">
        <f>'ILK50'!C24</f>
        <v>1268.1060400000001</v>
      </c>
      <c r="D23" s="17">
        <f>'ILK50'!D24</f>
        <v>519.88104999999996</v>
      </c>
      <c r="E23" s="18">
        <f t="shared" si="0"/>
        <v>-59.00334565081009</v>
      </c>
      <c r="F23" s="17">
        <f>'ILK50'!F24</f>
        <v>6769.4760999999999</v>
      </c>
      <c r="G23" s="18">
        <f t="shared" si="1"/>
        <v>1.1653976717856471</v>
      </c>
      <c r="H23" s="17">
        <f>'ILK50'!H24</f>
        <v>6154.5177300000005</v>
      </c>
      <c r="I23" s="19">
        <f t="shared" si="2"/>
        <v>1.3120056215737408</v>
      </c>
      <c r="J23" s="20">
        <f t="shared" si="3"/>
        <v>-9.0842830510916404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91355.730090000041</v>
      </c>
      <c r="D24" s="66">
        <f>SUM(D4:D23)</f>
        <v>33579.31087999999</v>
      </c>
      <c r="E24" s="67">
        <f t="shared" si="0"/>
        <v>-63.243344618975748</v>
      </c>
      <c r="F24" s="66">
        <f>SUM(F4:F23)</f>
        <v>386264.80423000001</v>
      </c>
      <c r="G24" s="68">
        <f t="shared" si="1"/>
        <v>66.497332569411213</v>
      </c>
      <c r="H24" s="66">
        <f>SUM(H4:H23)</f>
        <v>317504.14225999999</v>
      </c>
      <c r="I24" s="68">
        <f t="shared" si="2"/>
        <v>67.684786654773134</v>
      </c>
      <c r="J24" s="69">
        <f>(H24-F24)/F24*100</f>
        <v>-17.801430836306981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50356.004149999979</v>
      </c>
      <c r="D25" s="5">
        <f>D27-D24</f>
        <v>20524.369900000012</v>
      </c>
      <c r="E25" s="6">
        <f>(D25-C25)/C25*100</f>
        <v>-59.24146435673844</v>
      </c>
      <c r="F25" s="5">
        <f>F27-F24</f>
        <v>194607.82525000093</v>
      </c>
      <c r="G25" s="7">
        <f t="shared" si="1"/>
        <v>33.502667430588779</v>
      </c>
      <c r="H25" s="5">
        <f>H27-H24</f>
        <v>151588.18698</v>
      </c>
      <c r="I25" s="7">
        <f t="shared" si="2"/>
        <v>32.315213345226859</v>
      </c>
      <c r="J25" s="8">
        <f>(H25-F25)/F25*100</f>
        <v>-22.105811117685629</v>
      </c>
    </row>
    <row r="26" spans="1:15" ht="30" customHeight="1" thickBot="1" x14ac:dyDescent="0.25">
      <c r="A26" s="101" t="s">
        <v>7</v>
      </c>
      <c r="B26" s="102"/>
      <c r="C26" s="58">
        <f>'ILK50'!C58</f>
        <v>58446.001499999998</v>
      </c>
      <c r="D26" s="58">
        <f>'ILK50'!D58</f>
        <v>21599.980489999998</v>
      </c>
      <c r="E26" s="59">
        <f>(D26-C26)/C26*100</f>
        <v>-63.042843076271005</v>
      </c>
      <c r="F26" s="58">
        <f>'ILK50'!F58</f>
        <v>242723.45039000004</v>
      </c>
      <c r="G26" s="60">
        <f t="shared" si="1"/>
        <v>41.786002312983292</v>
      </c>
      <c r="H26" s="58">
        <f>'ILK50'!H58</f>
        <v>203559.95168999999</v>
      </c>
      <c r="I26" s="60">
        <f t="shared" si="2"/>
        <v>43.394431970311196</v>
      </c>
      <c r="J26" s="61">
        <f>(H26-F26)/F26*100</f>
        <v>-16.135028830989935</v>
      </c>
    </row>
    <row r="27" spans="1:15" ht="45.4" customHeight="1" thickBot="1" x14ac:dyDescent="0.25">
      <c r="A27" s="94" t="s">
        <v>12</v>
      </c>
      <c r="B27" s="95" t="s">
        <v>1</v>
      </c>
      <c r="C27" s="62">
        <f>'ILK50'!C59</f>
        <v>141711.73424000002</v>
      </c>
      <c r="D27" s="62">
        <f>'ILK50'!D59</f>
        <v>54103.680780000002</v>
      </c>
      <c r="E27" s="63">
        <f>(D27-C27)/C27*100</f>
        <v>-61.821312066951961</v>
      </c>
      <c r="F27" s="62">
        <f>'ILK50'!F59</f>
        <v>580872.62948000093</v>
      </c>
      <c r="G27" s="64">
        <f t="shared" si="1"/>
        <v>100</v>
      </c>
      <c r="H27" s="62">
        <f>'ILK50'!H59</f>
        <v>469092.32923999999</v>
      </c>
      <c r="I27" s="64">
        <f t="shared" si="2"/>
        <v>100</v>
      </c>
      <c r="J27" s="65">
        <f>(H27-F27)/F27*100</f>
        <v>-19.243513046925113</v>
      </c>
    </row>
    <row r="28" spans="1:15" ht="19.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15" customHeight="1" x14ac:dyDescent="0.2"/>
    <row r="31" spans="1:15" s="35" customFormat="1" ht="13.15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Q17" sqref="Q17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NİSAN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NİSAN</v>
      </c>
      <c r="D3" s="2" t="str">
        <f>'ILK50'!D3</f>
        <v>2020 
NİSAN</v>
      </c>
      <c r="E3" s="3" t="str">
        <f>'ILK50'!E3</f>
        <v>DEĞİŞİM %</v>
      </c>
      <c r="F3" s="43" t="str">
        <f>'ILK50'!F3</f>
        <v>2019
OCAK - NİSAN</v>
      </c>
      <c r="G3" s="3" t="str">
        <f>'ILK50'!G3</f>
        <v>PAY 
%</v>
      </c>
      <c r="H3" s="43" t="str">
        <f>'ILK50'!H3</f>
        <v>2020 
OCAK - NİSAN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>RUSYA FEDERASYONU</v>
      </c>
      <c r="C4" s="49">
        <f>'ILK50'!C4</f>
        <v>7937.5330300000005</v>
      </c>
      <c r="D4" s="49">
        <f>'ILK50'!D4</f>
        <v>2530.1787000000004</v>
      </c>
      <c r="E4" s="50">
        <f t="shared" ref="E4:E14" si="0">(D4-C4)/C4*100</f>
        <v>-68.123865558264001</v>
      </c>
      <c r="F4" s="49">
        <f>'ILK50'!F4</f>
        <v>60872.81207</v>
      </c>
      <c r="G4" s="50">
        <f t="shared" ref="G4:G17" si="1">(F4*100)/$F$17</f>
        <v>10.479545597542364</v>
      </c>
      <c r="H4" s="49">
        <f>'ILK50'!H4</f>
        <v>43565.16044</v>
      </c>
      <c r="I4" s="51">
        <f t="shared" ref="I4:I17" si="2">(H4*100)/$H$17</f>
        <v>9.2871184891430865</v>
      </c>
      <c r="J4" s="52">
        <f t="shared" ref="J4:J13" si="3">(H4-F4)/F4*100</f>
        <v>-28.432482485115461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>ALMANYA</v>
      </c>
      <c r="C5" s="12">
        <f>'ILK50'!C5</f>
        <v>13021.154640000001</v>
      </c>
      <c r="D5" s="12">
        <f>'ILK50'!D5</f>
        <v>5663.0210999999999</v>
      </c>
      <c r="E5" s="13">
        <f t="shared" si="0"/>
        <v>-56.509071149469122</v>
      </c>
      <c r="F5" s="12">
        <f>'ILK50'!F5</f>
        <v>44904.95046</v>
      </c>
      <c r="G5" s="13">
        <f t="shared" si="1"/>
        <v>7.7306018877493088</v>
      </c>
      <c r="H5" s="12">
        <f>'ILK50'!H5</f>
        <v>38836.993029999998</v>
      </c>
      <c r="I5" s="14">
        <f t="shared" si="2"/>
        <v>8.2791788757069966</v>
      </c>
      <c r="J5" s="15">
        <f t="shared" si="3"/>
        <v>-13.512891936948376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İTALYA</v>
      </c>
      <c r="C6" s="49">
        <f>'ILK50'!C6</f>
        <v>10341.100849999999</v>
      </c>
      <c r="D6" s="49">
        <f>'ILK50'!D6</f>
        <v>2118.29907</v>
      </c>
      <c r="E6" s="50">
        <f t="shared" si="0"/>
        <v>-79.5157295076568</v>
      </c>
      <c r="F6" s="49">
        <f>'ILK50'!F6</f>
        <v>43622.622340000002</v>
      </c>
      <c r="G6" s="50">
        <f t="shared" si="1"/>
        <v>7.5098429717804258</v>
      </c>
      <c r="H6" s="49">
        <f>'ILK50'!H6</f>
        <v>29999.800859999999</v>
      </c>
      <c r="I6" s="51">
        <f t="shared" si="2"/>
        <v>6.3952870234745012</v>
      </c>
      <c r="J6" s="52">
        <f t="shared" si="3"/>
        <v>-31.228799987818434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IRAK</v>
      </c>
      <c r="C7" s="12">
        <f>'ILK50'!C7</f>
        <v>8448.1178600000003</v>
      </c>
      <c r="D7" s="12">
        <f>'ILK50'!D7</f>
        <v>4910.8136299999996</v>
      </c>
      <c r="E7" s="13">
        <f t="shared" si="0"/>
        <v>-41.870914783852228</v>
      </c>
      <c r="F7" s="12">
        <f>'ILK50'!F7</f>
        <v>32028.508519999999</v>
      </c>
      <c r="G7" s="13">
        <f t="shared" si="1"/>
        <v>5.5138608525369879</v>
      </c>
      <c r="H7" s="12">
        <f>'ILK50'!H7</f>
        <v>23460.582770000001</v>
      </c>
      <c r="I7" s="14">
        <f t="shared" si="2"/>
        <v>5.0012718835137786</v>
      </c>
      <c r="J7" s="15">
        <f t="shared" si="3"/>
        <v>-26.750935794121698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İSPANYA</v>
      </c>
      <c r="C8" s="49">
        <f>'ILK50'!C8</f>
        <v>5937.0291999999999</v>
      </c>
      <c r="D8" s="49">
        <f>'ILK50'!D8</f>
        <v>2726.34033</v>
      </c>
      <c r="E8" s="50">
        <f t="shared" si="0"/>
        <v>-54.079047985817553</v>
      </c>
      <c r="F8" s="49">
        <f>'ILK50'!F8</f>
        <v>20039.159460000003</v>
      </c>
      <c r="G8" s="50">
        <f t="shared" si="1"/>
        <v>3.4498370973235772</v>
      </c>
      <c r="H8" s="49">
        <f>'ILK50'!H8</f>
        <v>21732.10526</v>
      </c>
      <c r="I8" s="51">
        <f t="shared" si="2"/>
        <v>4.6327991112558315</v>
      </c>
      <c r="J8" s="52">
        <f t="shared" si="3"/>
        <v>8.4481876766302122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>HOLLANDA</v>
      </c>
      <c r="C9" s="12">
        <f>'ILK50'!C9</f>
        <v>2674.7454299999999</v>
      </c>
      <c r="D9" s="12">
        <f>'ILK50'!D9</f>
        <v>2460.4438599999999</v>
      </c>
      <c r="E9" s="13">
        <f t="shared" si="0"/>
        <v>-8.0120361211347166</v>
      </c>
      <c r="F9" s="12">
        <f>'ILK50'!F9</f>
        <v>13500.68327</v>
      </c>
      <c r="G9" s="13">
        <f t="shared" si="1"/>
        <v>2.3242071643289264</v>
      </c>
      <c r="H9" s="12">
        <f>'ILK50'!H9</f>
        <v>16263.64575</v>
      </c>
      <c r="I9" s="14">
        <f t="shared" si="2"/>
        <v>3.4670457682285165</v>
      </c>
      <c r="J9" s="15">
        <f t="shared" si="3"/>
        <v>20.465352936170319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ROMANYA</v>
      </c>
      <c r="C10" s="49">
        <f>'ILK50'!C10</f>
        <v>5093.9064500000004</v>
      </c>
      <c r="D10" s="49">
        <f>'ILK50'!D10</f>
        <v>719.21016000000009</v>
      </c>
      <c r="E10" s="50">
        <f t="shared" si="0"/>
        <v>-85.880970389630917</v>
      </c>
      <c r="F10" s="49">
        <f>'ILK50'!F10</f>
        <v>21034.853859999999</v>
      </c>
      <c r="G10" s="50">
        <f t="shared" si="1"/>
        <v>3.6212506481550815</v>
      </c>
      <c r="H10" s="49">
        <f>'ILK50'!H10</f>
        <v>15819.72075</v>
      </c>
      <c r="I10" s="51">
        <f t="shared" si="2"/>
        <v>3.3724108803122665</v>
      </c>
      <c r="J10" s="52">
        <f t="shared" si="3"/>
        <v>-24.792818360944864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BİRLEŞİK KRALLIK</v>
      </c>
      <c r="C11" s="12">
        <f>'ILK50'!C11</f>
        <v>4570.8837300000005</v>
      </c>
      <c r="D11" s="12">
        <f>'ILK50'!D11</f>
        <v>1471.98713</v>
      </c>
      <c r="E11" s="13">
        <f t="shared" si="0"/>
        <v>-67.796443380545142</v>
      </c>
      <c r="F11" s="12">
        <f>'ILK50'!F11</f>
        <v>19545.668079999999</v>
      </c>
      <c r="G11" s="13">
        <f t="shared" si="1"/>
        <v>3.3648801971436226</v>
      </c>
      <c r="H11" s="12">
        <f>'ILK50'!H11</f>
        <v>14868.71758</v>
      </c>
      <c r="I11" s="14">
        <f t="shared" si="2"/>
        <v>3.1696782601603304</v>
      </c>
      <c r="J11" s="15">
        <f t="shared" si="3"/>
        <v>-23.928322536008189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>SUUDİ ARABİSTAN</v>
      </c>
      <c r="C12" s="49">
        <f>'ILK50'!C12</f>
        <v>6623.41381</v>
      </c>
      <c r="D12" s="49">
        <f>'ILK50'!D12</f>
        <v>2025.4458500000001</v>
      </c>
      <c r="E12" s="50">
        <f t="shared" si="0"/>
        <v>-69.419910817862672</v>
      </c>
      <c r="F12" s="49">
        <f>'ILK50'!F12</f>
        <v>20319.11764</v>
      </c>
      <c r="G12" s="50">
        <f t="shared" si="1"/>
        <v>3.4980332363378421</v>
      </c>
      <c r="H12" s="49">
        <f>'ILK50'!H12</f>
        <v>14461.17488</v>
      </c>
      <c r="I12" s="51">
        <f t="shared" si="2"/>
        <v>3.0827992654301717</v>
      </c>
      <c r="J12" s="52">
        <f t="shared" si="3"/>
        <v>-28.829710343662345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FRANSA</v>
      </c>
      <c r="C13" s="12">
        <f>'ILK50'!C13</f>
        <v>4591.5181700000003</v>
      </c>
      <c r="D13" s="12">
        <f>'ILK50'!D13</f>
        <v>1171.55881</v>
      </c>
      <c r="E13" s="13">
        <f t="shared" si="0"/>
        <v>-74.484282395859495</v>
      </c>
      <c r="F13" s="12">
        <f>'ILK50'!F13</f>
        <v>17673.016600000003</v>
      </c>
      <c r="G13" s="13">
        <f t="shared" si="1"/>
        <v>3.0424942927369369</v>
      </c>
      <c r="H13" s="12">
        <f>'ILK50'!H13</f>
        <v>13432.69815</v>
      </c>
      <c r="I13" s="14">
        <f t="shared" si="2"/>
        <v>2.8635510138831277</v>
      </c>
      <c r="J13" s="15">
        <f t="shared" si="3"/>
        <v>-23.993178674431856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69239.403170000005</v>
      </c>
      <c r="D14" s="74">
        <f>SUM(D4:D13)</f>
        <v>25797.298639999997</v>
      </c>
      <c r="E14" s="75">
        <f t="shared" si="0"/>
        <v>-62.741881849181759</v>
      </c>
      <c r="F14" s="74">
        <f>SUM(F4:F13)</f>
        <v>293541.39230000007</v>
      </c>
      <c r="G14" s="76">
        <f t="shared" si="1"/>
        <v>50.534553945635082</v>
      </c>
      <c r="H14" s="74">
        <f>SUM(H4:H13)</f>
        <v>232440.59947000002</v>
      </c>
      <c r="I14" s="76">
        <f t="shared" si="2"/>
        <v>49.551140571108611</v>
      </c>
      <c r="J14" s="77">
        <f>(H14-F14)/F14*100</f>
        <v>-20.815051789205551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72472.331070000015</v>
      </c>
      <c r="D15" s="70">
        <f>D17-D14</f>
        <v>28306.382140000005</v>
      </c>
      <c r="E15" s="71">
        <f>(D15-C15)/C15*100</f>
        <v>-60.941808105138421</v>
      </c>
      <c r="F15" s="70">
        <f>F17-F14</f>
        <v>287331.23718000087</v>
      </c>
      <c r="G15" s="72">
        <f t="shared" si="1"/>
        <v>49.465446054364918</v>
      </c>
      <c r="H15" s="70">
        <f>H17-H14</f>
        <v>236651.72976999998</v>
      </c>
      <c r="I15" s="72">
        <f t="shared" si="2"/>
        <v>50.448859428891389</v>
      </c>
      <c r="J15" s="73">
        <f>(H15-F15)/F15*100</f>
        <v>-17.638008281797891</v>
      </c>
    </row>
    <row r="16" spans="1:15" ht="30" customHeight="1" thickBot="1" x14ac:dyDescent="0.25">
      <c r="A16" s="101" t="s">
        <v>7</v>
      </c>
      <c r="B16" s="102"/>
      <c r="C16" s="58">
        <f>'ILK50'!C58</f>
        <v>58446.001499999998</v>
      </c>
      <c r="D16" s="58">
        <f>'ILK50'!D58</f>
        <v>21599.980489999998</v>
      </c>
      <c r="E16" s="59">
        <f>(D16-C16)/C16*100</f>
        <v>-63.042843076271005</v>
      </c>
      <c r="F16" s="58">
        <f>'ILK50'!F58</f>
        <v>242723.45039000004</v>
      </c>
      <c r="G16" s="60">
        <f t="shared" si="1"/>
        <v>41.786002312983292</v>
      </c>
      <c r="H16" s="58">
        <f>'ILK50'!H58</f>
        <v>203559.95168999999</v>
      </c>
      <c r="I16" s="60">
        <f t="shared" si="2"/>
        <v>43.394431970311196</v>
      </c>
      <c r="J16" s="61">
        <f>(H16-F16)/F16*100</f>
        <v>-16.135028830989935</v>
      </c>
    </row>
    <row r="17" spans="1:10" ht="45.4" customHeight="1" thickBot="1" x14ac:dyDescent="0.25">
      <c r="A17" s="94" t="s">
        <v>12</v>
      </c>
      <c r="B17" s="95" t="s">
        <v>1</v>
      </c>
      <c r="C17" s="62">
        <f>'ILK50'!C59</f>
        <v>141711.73424000002</v>
      </c>
      <c r="D17" s="62">
        <f>'ILK50'!D59</f>
        <v>54103.680780000002</v>
      </c>
      <c r="E17" s="63">
        <f>(D17-C17)/C17*100</f>
        <v>-61.821312066951961</v>
      </c>
      <c r="F17" s="62">
        <f>'ILK50'!F59</f>
        <v>580872.62948000093</v>
      </c>
      <c r="G17" s="64">
        <f t="shared" si="1"/>
        <v>100</v>
      </c>
      <c r="H17" s="62">
        <f>'ILK50'!H59</f>
        <v>469092.32923999999</v>
      </c>
      <c r="I17" s="64">
        <f t="shared" si="2"/>
        <v>100</v>
      </c>
      <c r="J17" s="65">
        <f>(H17-F17)/F17*100</f>
        <v>-19.243513046925113</v>
      </c>
    </row>
    <row r="18" spans="1:10" ht="19.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15" customHeight="1" x14ac:dyDescent="0.2"/>
    <row r="21" spans="1:10" s="35" customFormat="1" ht="13.15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Dilan Gulkanat</cp:lastModifiedBy>
  <cp:lastPrinted>2019-06-10T09:01:56Z</cp:lastPrinted>
  <dcterms:created xsi:type="dcterms:W3CDTF">2004-07-01T10:11:22Z</dcterms:created>
  <dcterms:modified xsi:type="dcterms:W3CDTF">2020-05-04T12:20:03Z</dcterms:modified>
</cp:coreProperties>
</file>