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7890" windowHeight="6000" activeTab="0"/>
  </bookViews>
  <sheets>
    <sheet name="ULKE2005" sheetId="1" r:id="rId1"/>
    <sheet name="FASIL2005" sheetId="2" r:id="rId2"/>
    <sheet name="ENCOK2005" sheetId="3" r:id="rId3"/>
    <sheet name="ASYAITHALYILLIK" sheetId="4" r:id="rId4"/>
  </sheets>
  <definedNames/>
  <calcPr fullCalcOnLoad="1"/>
</workbook>
</file>

<file path=xl/sharedStrings.xml><?xml version="1.0" encoding="utf-8"?>
<sst xmlns="http://schemas.openxmlformats.org/spreadsheetml/2006/main" count="872" uniqueCount="162">
  <si>
    <t>TÜRKİYE TEKSTİL İHRACATI</t>
  </si>
  <si>
    <t>TEKSTİL</t>
  </si>
  <si>
    <t xml:space="preserve">GÖRE </t>
  </si>
  <si>
    <t xml:space="preserve">DEĞİŞ % </t>
  </si>
  <si>
    <t>DEĞİŞ. %</t>
  </si>
  <si>
    <t>MİKTAR (KG)</t>
  </si>
  <si>
    <t>DEĞER ($)</t>
  </si>
  <si>
    <t xml:space="preserve"> MİKTAR</t>
  </si>
  <si>
    <t>DEĞER</t>
  </si>
  <si>
    <t>ALMANYA</t>
  </si>
  <si>
    <t>FRANSA</t>
  </si>
  <si>
    <t>İTALYA</t>
  </si>
  <si>
    <t>HOLLANDA</t>
  </si>
  <si>
    <t>İNGİLTERE</t>
  </si>
  <si>
    <t>İRLANDA</t>
  </si>
  <si>
    <t>DANİMARKA</t>
  </si>
  <si>
    <t>YUNANİSTAN</t>
  </si>
  <si>
    <t>İSPANYA</t>
  </si>
  <si>
    <t>PORTEKİZ</t>
  </si>
  <si>
    <t>AVUSTURYA</t>
  </si>
  <si>
    <t>FİNLANDİYA</t>
  </si>
  <si>
    <t>İSVEÇ</t>
  </si>
  <si>
    <t>ABD</t>
  </si>
  <si>
    <t>KANADA</t>
  </si>
  <si>
    <t>RUSYA FEDERASYONU</t>
  </si>
  <si>
    <t>İSVİÇRE</t>
  </si>
  <si>
    <t>NORVEÇ</t>
  </si>
  <si>
    <t>İZLANDA</t>
  </si>
  <si>
    <t>EFTA TOPLAMI</t>
  </si>
  <si>
    <t>TÜRKİYE TOPLAM TEKSTİL İHR.</t>
  </si>
  <si>
    <t>TÜRKİYE GENEL İHRACAT</t>
  </si>
  <si>
    <t>TEKS'İN GENEL İÇİNDEKİ PAYI %</t>
  </si>
  <si>
    <t>TÜRKİYE KONFEKSİYON İHRACATI</t>
  </si>
  <si>
    <t>KONFEKSİYON</t>
  </si>
  <si>
    <t>TÜRKİYE TOPLAM KONF. İHR.</t>
  </si>
  <si>
    <t>KONF'UN GENEL İÇİNDEKİ PAYI %</t>
  </si>
  <si>
    <t>TÜRKİYE TEKSTİL VE KONFEKSİYON İHRACATI</t>
  </si>
  <si>
    <t xml:space="preserve"> TEKSTİL + KONFEKSİYON</t>
  </si>
  <si>
    <t>TÜRKİYE TOPLAM T + K  İHR.</t>
  </si>
  <si>
    <t>T + K'UN GENEL İÇİNDEKİ PAYI %</t>
  </si>
  <si>
    <t>TÜRKİYE TEKSTİL İTHALATI</t>
  </si>
  <si>
    <t>TÜRKİYE TOPLAM TEKSTİL İTH.</t>
  </si>
  <si>
    <t>TÜRKİYE GENEL İTHALAT</t>
  </si>
  <si>
    <t>TÜRKİYE KONFEKSİYON İTHALATI</t>
  </si>
  <si>
    <t>-</t>
  </si>
  <si>
    <t>TÜRKİYE TOPLAM KONF.İTH.</t>
  </si>
  <si>
    <t>TÜRKİYE TEKSTİL VE KONFEKSİYON İTHALATI</t>
  </si>
  <si>
    <t>TÜRKİYE TOPLAM T + K  İTH.</t>
  </si>
  <si>
    <t>FASIL BAZINDA TÜRKİYE TEKSTİL KONFEKSİYON DERİ MAMÜL İHRACATI</t>
  </si>
  <si>
    <t>FASIL'IN</t>
  </si>
  <si>
    <t>TEKS'DE</t>
  </si>
  <si>
    <t>KONF'DA</t>
  </si>
  <si>
    <t>DERİ'DE</t>
  </si>
  <si>
    <t>T + K'DA</t>
  </si>
  <si>
    <t>GENEL İHR.</t>
  </si>
  <si>
    <t>FASIL</t>
  </si>
  <si>
    <t>MİKTAR(KG)</t>
  </si>
  <si>
    <t>DEĞER($)</t>
  </si>
  <si>
    <t>PAYI %</t>
  </si>
  <si>
    <t>50 İPEK (ELYAF,İPLİK,D.KUMAŞ)</t>
  </si>
  <si>
    <t>51 YÜN (ELYAF,İPLİK,D.KUMAŞ)</t>
  </si>
  <si>
    <t>52 PAMUK (ELYAF,İPLİK,D.KUMAŞ)</t>
  </si>
  <si>
    <t>53 BİTKİSEL LİFLER (ELYAF,İPLİK,D.KUMAS)</t>
  </si>
  <si>
    <t>54 SENT.-SUNİ FİLA.(ELYAF,İPLİK,D.KUMAŞ)</t>
  </si>
  <si>
    <t>55 SENT.-SUNİ STAP.(ELYAF,İPLİK,D.KUMAŞ)</t>
  </si>
  <si>
    <t>56 VATKA - KEÇE</t>
  </si>
  <si>
    <t>57 HALI VE YER DÖŞEMELERİ</t>
  </si>
  <si>
    <t>58 ÖZEL DOKUMA MENSUCAT</t>
  </si>
  <si>
    <t>59 EMDİRİLMİŞ,LAMİNE KUMAŞ</t>
  </si>
  <si>
    <t>60 ÖRME MENSUCAT</t>
  </si>
  <si>
    <t>TOPLAM TEKSTİL İHRACATI</t>
  </si>
  <si>
    <t>61 ÖRME GİYİM EŞYASI</t>
  </si>
  <si>
    <t>62 DOKUMA GİYİM EŞYASI</t>
  </si>
  <si>
    <t>63 DİĞER HAZIR EŞYA</t>
  </si>
  <si>
    <t>TOPLAM KONFEKSİYON İHRACATI</t>
  </si>
  <si>
    <t>TOPLAM TEKSTİL + KONFEKSİYON İHRACATI</t>
  </si>
  <si>
    <t>41 HAM POSTLAR,DERİLER,KÖSELELER</t>
  </si>
  <si>
    <t>42 DERİ SARACİYE VE GİYİM EŞYASI</t>
  </si>
  <si>
    <t>43 POSTLAR,KÜRKLER VE MAMÜLLERİ</t>
  </si>
  <si>
    <t>64 AYAKKABILAR</t>
  </si>
  <si>
    <t>TOPLAM DERİ VE MAMÜLLERİ İHRACATI</t>
  </si>
  <si>
    <t>TEKSTİL + KONFEKSİYON + DERİ İHRACATI</t>
  </si>
  <si>
    <t>TÜRKİYE GENEL İHRACATI</t>
  </si>
  <si>
    <t>FASIL BAZINDA TÜRKİYE TEKSTİL KONFEKSİYON DERİ MAMÜL İTHALATI</t>
  </si>
  <si>
    <t>GENEL İTH.</t>
  </si>
  <si>
    <t>TOPLAM TEKSTİL İTHALATI</t>
  </si>
  <si>
    <t>TOPLAM KONFEKSİYON İTHALATI</t>
  </si>
  <si>
    <t>TOPLAM TEKSTİL + KONFEKSİYON İTHALATI</t>
  </si>
  <si>
    <t>TOPLAM DERİ VE MAMÜLLERİ İTHALATI</t>
  </si>
  <si>
    <t>TEKSTİL + KONFEKSİYON + DERİ İTHALATI</t>
  </si>
  <si>
    <t>TÜRKİYE GENEL İTHALATI</t>
  </si>
  <si>
    <t>EN FAZLA TEKSTİL İTHALATI YAPILAN ÜLKELER</t>
  </si>
  <si>
    <t>15 ÜLKE TOPLAMI</t>
  </si>
  <si>
    <t>DİĞER ÜLKELER TOPLAMI</t>
  </si>
  <si>
    <t>15 ÜLK'NİN TOPLAMDA PAYI %</t>
  </si>
  <si>
    <t>EN FAZLA KONFEKSİYON İTHALATI YAPILAN ÜLKELER</t>
  </si>
  <si>
    <t>TÜRKİYE KONFEK. İTHALATI</t>
  </si>
  <si>
    <t>EN FAZLA TEKSTİL İHRACATI YAPILAN ÜLKELER</t>
  </si>
  <si>
    <t>EN FAZLA KONFEKSİYON İHRACATI YAPILAN ÜLKELER</t>
  </si>
  <si>
    <t>TÜRKİYE KONFEK. İHRACATI</t>
  </si>
  <si>
    <t>TÜRKİYE'NİN BELLİ BAŞLI ASYA ÜLKELERİNDEN TEKSTİL İTHALATI</t>
  </si>
  <si>
    <t xml:space="preserve">DEĞİŞİM  % </t>
  </si>
  <si>
    <t>BİRİM FİYAT</t>
  </si>
  <si>
    <t xml:space="preserve">BİRİM </t>
  </si>
  <si>
    <t>($ / KG)</t>
  </si>
  <si>
    <t xml:space="preserve">FİYAT </t>
  </si>
  <si>
    <t>GÜNEY KORE CUMHURİYETİ</t>
  </si>
  <si>
    <t>ÇİN HALK CUMHURİYETİ</t>
  </si>
  <si>
    <t>HİNDİSTAN</t>
  </si>
  <si>
    <t>JAPONYA</t>
  </si>
  <si>
    <t>ENDONEZYA</t>
  </si>
  <si>
    <t>BANGLADEŞ</t>
  </si>
  <si>
    <t>MALEZYA</t>
  </si>
  <si>
    <t>PAKİSTAN</t>
  </si>
  <si>
    <t>TAYLAND</t>
  </si>
  <si>
    <t>HONG KONG</t>
  </si>
  <si>
    <t>12 ÜLKE TOPLAMI</t>
  </si>
  <si>
    <t>12 ASYA ÜLKESİ'NİN PAYI   %</t>
  </si>
  <si>
    <t>İSTANBUL AHL SERBEST BÖLGE</t>
  </si>
  <si>
    <t>EN FAZLA TEKSTİL ve KONFEKSİYON İTHALATI YAPILAN ÜLKELER</t>
  </si>
  <si>
    <t>TÜRKİYE TEKS. ve KONF. İTHALATI</t>
  </si>
  <si>
    <t>EN FAZLA TEKSTİL ve KONFEKSİYON İHRACATI YAPILAN ÜLKELER</t>
  </si>
  <si>
    <t>TÜRKİYE TEKS. ve KONF. İHRACATI</t>
  </si>
  <si>
    <r>
      <t xml:space="preserve"> </t>
    </r>
    <r>
      <rPr>
        <b/>
        <sz val="9"/>
        <rFont val="Arial"/>
        <family val="2"/>
      </rPr>
      <t>MİKTAR</t>
    </r>
  </si>
  <si>
    <t>SUUDİ ARABİSTAN</t>
  </si>
  <si>
    <t>ROMANYA</t>
  </si>
  <si>
    <t>BULGARİSTAN</t>
  </si>
  <si>
    <t>TAYVAN</t>
  </si>
  <si>
    <t>POLONYA</t>
  </si>
  <si>
    <t>YILLIK</t>
  </si>
  <si>
    <t>EGE SERBEST BÖLGESİ</t>
  </si>
  <si>
    <t>İSTANBUL TRAKYA SERB. BÖLGE</t>
  </si>
  <si>
    <t>TÜRKMENİSTAN</t>
  </si>
  <si>
    <t>BELÇİKA</t>
  </si>
  <si>
    <t>İRAN</t>
  </si>
  <si>
    <t>2004'TE 2003'E</t>
  </si>
  <si>
    <t>2004 / 2003</t>
  </si>
  <si>
    <t>AB (15) TOPLAMI</t>
  </si>
  <si>
    <t>MALTA</t>
  </si>
  <si>
    <t>ESTONYA</t>
  </si>
  <si>
    <t>LETONYA</t>
  </si>
  <si>
    <t>LİTVANYA</t>
  </si>
  <si>
    <t>MACARİSTAN</t>
  </si>
  <si>
    <t>ÇEK CUMHURİYETİ</t>
  </si>
  <si>
    <t>SLOVAK CUMHURİYETİ</t>
  </si>
  <si>
    <t>SLOVENYA</t>
  </si>
  <si>
    <t>YENİ AB TOPLAMI</t>
  </si>
  <si>
    <t>DİĞER BÖLGELER</t>
  </si>
  <si>
    <t>AB (25) TOPLAMI</t>
  </si>
  <si>
    <t>LÜKSEMBURG</t>
  </si>
  <si>
    <t>FAS</t>
  </si>
  <si>
    <t>AVRUPA SERBEST BÖLGESİ</t>
  </si>
  <si>
    <t>VİETNAM</t>
  </si>
  <si>
    <t>2003- 2004 - 2005  YILLIK</t>
  </si>
  <si>
    <t>2005'TE 2004'E</t>
  </si>
  <si>
    <t>2005 / 2004</t>
  </si>
  <si>
    <t>2003 - 2004 - 2005 YILLIK</t>
  </si>
  <si>
    <t>SIRALAMA  2005 YILLIK DEĞER SÜTUNUNA GÖRE YAPILMIŞTIR</t>
  </si>
  <si>
    <t>UKRAYNA</t>
  </si>
  <si>
    <t>İSTANBUL AHL. SERB. BÖLGE</t>
  </si>
  <si>
    <t>2003 - 2004 - 2005  YILLIK</t>
  </si>
  <si>
    <t>Kaynak: Dış Ticaret Müsteşarlığı Bilgi Sistemi / Mart 2006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</si>
</sst>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  <numFmt numFmtId="166" formatCode="_-* #,##0.0\ _T_L_-;\-* #,##0.0\ _T_L_-;_-* &quot;-&quot;\ _T_L_-;_-@_-"/>
    <numFmt numFmtId="167" formatCode="_-* #,##0.0\ _T_L_-;\-* #,##0.0\ _T_L_-;_-* &quot;-&quot;??\ _T_L_-;_-@_-"/>
    <numFmt numFmtId="168" formatCode="_-* #,##0\ _T_L_-;\-* #,##0\ _T_L_-;_-* &quot;-&quot;??\ _T_L_-;_-@_-"/>
    <numFmt numFmtId="169" formatCode="0.0000"/>
    <numFmt numFmtId="170" formatCode="0.00000"/>
    <numFmt numFmtId="171" formatCode="\%0"/>
  </numFmts>
  <fonts count="21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Tahoma"/>
      <family val="2"/>
    </font>
    <font>
      <i/>
      <sz val="9"/>
      <name val="Arial Narrow"/>
      <family val="2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1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41" fontId="5" fillId="0" borderId="5" xfId="16" applyFont="1" applyBorder="1" applyAlignment="1">
      <alignment/>
    </xf>
    <xf numFmtId="41" fontId="5" fillId="0" borderId="3" xfId="16" applyFont="1" applyBorder="1" applyAlignment="1">
      <alignment/>
    </xf>
    <xf numFmtId="164" fontId="11" fillId="0" borderId="5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41" fontId="4" fillId="0" borderId="5" xfId="16" applyFont="1" applyBorder="1" applyAlignment="1">
      <alignment/>
    </xf>
    <xf numFmtId="41" fontId="4" fillId="0" borderId="3" xfId="16" applyFont="1" applyBorder="1" applyAlignment="1">
      <alignment/>
    </xf>
    <xf numFmtId="41" fontId="5" fillId="0" borderId="6" xfId="16" applyFont="1" applyBorder="1" applyAlignment="1">
      <alignment/>
    </xf>
    <xf numFmtId="41" fontId="5" fillId="0" borderId="7" xfId="16" applyFont="1" applyBorder="1" applyAlignment="1">
      <alignment/>
    </xf>
    <xf numFmtId="41" fontId="4" fillId="0" borderId="6" xfId="16" applyFont="1" applyBorder="1" applyAlignment="1">
      <alignment/>
    </xf>
    <xf numFmtId="41" fontId="4" fillId="0" borderId="7" xfId="16" applyFont="1" applyBorder="1" applyAlignment="1">
      <alignment/>
    </xf>
    <xf numFmtId="41" fontId="5" fillId="0" borderId="8" xfId="16" applyFont="1" applyBorder="1" applyAlignment="1">
      <alignment/>
    </xf>
    <xf numFmtId="41" fontId="5" fillId="0" borderId="9" xfId="16" applyFont="1" applyBorder="1" applyAlignment="1">
      <alignment/>
    </xf>
    <xf numFmtId="41" fontId="4" fillId="0" borderId="8" xfId="16" applyFont="1" applyBorder="1" applyAlignment="1">
      <alignment/>
    </xf>
    <xf numFmtId="41" fontId="4" fillId="0" borderId="9" xfId="16" applyFont="1" applyBorder="1" applyAlignment="1">
      <alignment/>
    </xf>
    <xf numFmtId="164" fontId="3" fillId="0" borderId="5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1" fontId="0" fillId="0" borderId="9" xfId="16" applyFont="1" applyBorder="1" applyAlignment="1">
      <alignment/>
    </xf>
    <xf numFmtId="41" fontId="7" fillId="0" borderId="9" xfId="16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Continuous"/>
    </xf>
    <xf numFmtId="0" fontId="14" fillId="0" borderId="5" xfId="0" applyFont="1" applyBorder="1" applyAlignment="1">
      <alignment horizontal="center"/>
    </xf>
    <xf numFmtId="41" fontId="5" fillId="0" borderId="2" xfId="16" applyFont="1" applyBorder="1" applyAlignment="1">
      <alignment/>
    </xf>
    <xf numFmtId="166" fontId="4" fillId="0" borderId="3" xfId="16" applyNumberFormat="1" applyFont="1" applyBorder="1" applyAlignment="1">
      <alignment/>
    </xf>
    <xf numFmtId="164" fontId="6" fillId="0" borderId="5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41" fontId="4" fillId="0" borderId="2" xfId="16" applyFont="1" applyBorder="1" applyAlignment="1">
      <alignment/>
    </xf>
    <xf numFmtId="164" fontId="8" fillId="0" borderId="5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15" fillId="0" borderId="7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41" fontId="5" fillId="0" borderId="0" xfId="16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1" fontId="4" fillId="0" borderId="10" xfId="16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41" fontId="0" fillId="0" borderId="2" xfId="16" applyFont="1" applyBorder="1" applyAlignment="1">
      <alignment vertical="center"/>
    </xf>
    <xf numFmtId="41" fontId="0" fillId="0" borderId="3" xfId="16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41" fontId="7" fillId="0" borderId="2" xfId="16" applyFont="1" applyBorder="1" applyAlignment="1">
      <alignment vertical="center"/>
    </xf>
    <xf numFmtId="41" fontId="7" fillId="0" borderId="3" xfId="16" applyFont="1" applyBorder="1" applyAlignment="1">
      <alignment vertical="center"/>
    </xf>
    <xf numFmtId="41" fontId="0" fillId="0" borderId="0" xfId="16" applyFont="1" applyBorder="1" applyAlignment="1">
      <alignment vertical="center"/>
    </xf>
    <xf numFmtId="41" fontId="0" fillId="0" borderId="1" xfId="16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1" fontId="7" fillId="0" borderId="0" xfId="16" applyFont="1" applyBorder="1" applyAlignment="1">
      <alignment vertical="center"/>
    </xf>
    <xf numFmtId="41" fontId="7" fillId="0" borderId="1" xfId="16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41" fontId="0" fillId="0" borderId="7" xfId="16" applyFont="1" applyBorder="1" applyAlignment="1">
      <alignment vertical="center"/>
    </xf>
    <xf numFmtId="41" fontId="0" fillId="0" borderId="10" xfId="16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41" fontId="7" fillId="0" borderId="7" xfId="16" applyFont="1" applyBorder="1" applyAlignment="1">
      <alignment vertical="center"/>
    </xf>
    <xf numFmtId="41" fontId="7" fillId="0" borderId="10" xfId="16" applyFont="1" applyBorder="1" applyAlignment="1">
      <alignment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0" fillId="0" borderId="2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5" fillId="0" borderId="14" xfId="0" applyFont="1" applyBorder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64" fontId="6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6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8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7" fillId="0" borderId="2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1" fontId="0" fillId="0" borderId="0" xfId="16" applyFont="1" applyAlignment="1">
      <alignment vertical="center"/>
    </xf>
    <xf numFmtId="2" fontId="0" fillId="0" borderId="0" xfId="0" applyNumberFormat="1" applyFont="1" applyAlignment="1">
      <alignment vertical="center"/>
    </xf>
    <xf numFmtId="166" fontId="5" fillId="0" borderId="3" xfId="16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165" fontId="6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1" fontId="7" fillId="0" borderId="19" xfId="16" applyFont="1" applyBorder="1" applyAlignment="1">
      <alignment vertical="center"/>
    </xf>
    <xf numFmtId="41" fontId="7" fillId="0" borderId="20" xfId="16" applyFont="1" applyBorder="1" applyAlignment="1">
      <alignment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164" fontId="11" fillId="0" borderId="15" xfId="0" applyNumberFormat="1" applyFont="1" applyBorder="1" applyAlignment="1">
      <alignment horizontal="right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164" fontId="3" fillId="0" borderId="15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0" fontId="10" fillId="0" borderId="16" xfId="0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12" fillId="0" borderId="26" xfId="0" applyFont="1" applyBorder="1" applyAlignment="1">
      <alignment/>
    </xf>
    <xf numFmtId="164" fontId="5" fillId="0" borderId="12" xfId="0" applyNumberFormat="1" applyFont="1" applyBorder="1" applyAlignment="1">
      <alignment horizontal="right"/>
    </xf>
    <xf numFmtId="0" fontId="18" fillId="0" borderId="27" xfId="0" applyFont="1" applyBorder="1" applyAlignment="1">
      <alignment/>
    </xf>
    <xf numFmtId="41" fontId="11" fillId="0" borderId="19" xfId="16" applyFont="1" applyBorder="1" applyAlignment="1">
      <alignment/>
    </xf>
    <xf numFmtId="41" fontId="5" fillId="0" borderId="19" xfId="16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41" fontId="6" fillId="0" borderId="19" xfId="16" applyFont="1" applyBorder="1" applyAlignment="1">
      <alignment/>
    </xf>
    <xf numFmtId="41" fontId="0" fillId="0" borderId="19" xfId="16" applyFont="1" applyBorder="1" applyAlignment="1">
      <alignment/>
    </xf>
    <xf numFmtId="164" fontId="0" fillId="0" borderId="19" xfId="0" applyNumberFormat="1" applyFont="1" applyBorder="1" applyAlignment="1">
      <alignment horizontal="right"/>
    </xf>
    <xf numFmtId="41" fontId="7" fillId="0" borderId="19" xfId="16" applyFont="1" applyBorder="1" applyAlignment="1">
      <alignment/>
    </xf>
    <xf numFmtId="164" fontId="0" fillId="0" borderId="21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" fillId="0" borderId="22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14" fillId="0" borderId="1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4" fontId="15" fillId="0" borderId="15" xfId="0" applyNumberFormat="1" applyFont="1" applyBorder="1" applyAlignment="1">
      <alignment horizontal="right"/>
    </xf>
    <xf numFmtId="164" fontId="16" fillId="0" borderId="15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164" fontId="15" fillId="0" borderId="17" xfId="0" applyNumberFormat="1" applyFont="1" applyBorder="1" applyAlignment="1">
      <alignment horizontal="right"/>
    </xf>
    <xf numFmtId="164" fontId="16" fillId="0" borderId="17" xfId="0" applyNumberFormat="1" applyFont="1" applyBorder="1" applyAlignment="1">
      <alignment horizontal="right"/>
    </xf>
    <xf numFmtId="164" fontId="17" fillId="0" borderId="12" xfId="0" applyNumberFormat="1" applyFont="1" applyBorder="1" applyAlignment="1">
      <alignment horizontal="right"/>
    </xf>
    <xf numFmtId="0" fontId="6" fillId="0" borderId="27" xfId="0" applyFont="1" applyBorder="1" applyAlignment="1">
      <alignment/>
    </xf>
    <xf numFmtId="0" fontId="3" fillId="0" borderId="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0" fontId="20" fillId="0" borderId="0" xfId="0" applyFont="1" applyAlignment="1">
      <alignment horizontal="center"/>
    </xf>
    <xf numFmtId="41" fontId="0" fillId="0" borderId="7" xfId="16" applyFont="1" applyBorder="1" applyAlignment="1">
      <alignment horizontal="center" vertical="center"/>
    </xf>
    <xf numFmtId="41" fontId="0" fillId="0" borderId="7" xfId="0" applyNumberFormat="1" applyFont="1" applyBorder="1" applyAlignment="1">
      <alignment horizontal="center" vertical="center"/>
    </xf>
    <xf numFmtId="41" fontId="0" fillId="0" borderId="2" xfId="16" applyFont="1" applyBorder="1" applyAlignment="1">
      <alignment vertical="center"/>
    </xf>
    <xf numFmtId="41" fontId="0" fillId="0" borderId="3" xfId="16" applyFont="1" applyBorder="1" applyAlignment="1">
      <alignment vertical="center"/>
    </xf>
    <xf numFmtId="41" fontId="0" fillId="0" borderId="0" xfId="16" applyFont="1" applyBorder="1" applyAlignment="1">
      <alignment vertical="center"/>
    </xf>
    <xf numFmtId="41" fontId="0" fillId="0" borderId="1" xfId="16" applyFont="1" applyBorder="1" applyAlignment="1">
      <alignment vertical="center"/>
    </xf>
    <xf numFmtId="41" fontId="0" fillId="0" borderId="7" xfId="16" applyFont="1" applyBorder="1" applyAlignment="1">
      <alignment vertical="center"/>
    </xf>
    <xf numFmtId="41" fontId="0" fillId="0" borderId="10" xfId="16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1" fontId="7" fillId="0" borderId="7" xfId="16" applyFont="1" applyBorder="1" applyAlignment="1">
      <alignment vertical="center"/>
    </xf>
    <xf numFmtId="41" fontId="7" fillId="0" borderId="10" xfId="16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1" fontId="7" fillId="0" borderId="0" xfId="16" applyFont="1" applyBorder="1" applyAlignment="1">
      <alignment vertical="center"/>
    </xf>
    <xf numFmtId="41" fontId="7" fillId="0" borderId="1" xfId="16" applyFont="1" applyBorder="1" applyAlignment="1">
      <alignment vertical="center"/>
    </xf>
    <xf numFmtId="164" fontId="7" fillId="0" borderId="2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41" fontId="0" fillId="0" borderId="7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41" fontId="7" fillId="0" borderId="7" xfId="16" applyFont="1" applyBorder="1" applyAlignment="1">
      <alignment horizontal="center" vertical="center"/>
    </xf>
    <xf numFmtId="41" fontId="7" fillId="0" borderId="10" xfId="16" applyFont="1" applyBorder="1" applyAlignment="1">
      <alignment horizontal="center" vertical="center"/>
    </xf>
    <xf numFmtId="41" fontId="0" fillId="0" borderId="6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20" xfId="16" applyFont="1" applyBorder="1" applyAlignment="1">
      <alignment vertical="center"/>
    </xf>
    <xf numFmtId="164" fontId="3" fillId="0" borderId="6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3.421875" style="0" customWidth="1"/>
    <col min="2" max="2" width="16.8515625" style="0" bestFit="1" customWidth="1"/>
    <col min="3" max="3" width="20.28125" style="0" customWidth="1"/>
    <col min="4" max="4" width="16.8515625" style="0" bestFit="1" customWidth="1"/>
    <col min="5" max="5" width="18.00390625" style="0" bestFit="1" customWidth="1"/>
    <col min="6" max="7" width="10.7109375" style="0" customWidth="1"/>
    <col min="8" max="8" width="16.8515625" style="0" bestFit="1" customWidth="1"/>
    <col min="9" max="9" width="19.00390625" style="0" bestFit="1" customWidth="1"/>
    <col min="10" max="11" width="10.7109375" style="0" customWidth="1"/>
  </cols>
  <sheetData>
    <row r="1" spans="1:11" ht="24" thickTop="1">
      <c r="A1" s="282" t="s">
        <v>153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</row>
    <row r="2" spans="1:11" ht="26.25">
      <c r="A2" s="285" t="s">
        <v>0</v>
      </c>
      <c r="B2" s="286"/>
      <c r="C2" s="286"/>
      <c r="D2" s="286"/>
      <c r="E2" s="286"/>
      <c r="F2" s="286"/>
      <c r="G2" s="286"/>
      <c r="H2" s="286"/>
      <c r="I2" s="286"/>
      <c r="J2" s="286"/>
      <c r="K2" s="287"/>
    </row>
    <row r="3" spans="1:12" ht="18">
      <c r="A3" s="136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137"/>
      <c r="L3" s="74"/>
    </row>
    <row r="4" spans="1:12" ht="27.75" customHeight="1">
      <c r="A4" s="138"/>
      <c r="B4" s="75">
        <v>2003</v>
      </c>
      <c r="C4" s="75"/>
      <c r="D4" s="75">
        <v>2004</v>
      </c>
      <c r="E4" s="75"/>
      <c r="F4" s="231" t="s">
        <v>135</v>
      </c>
      <c r="G4" s="231" t="s">
        <v>135</v>
      </c>
      <c r="H4" s="75">
        <v>2005</v>
      </c>
      <c r="I4" s="75"/>
      <c r="J4" s="231" t="s">
        <v>154</v>
      </c>
      <c r="K4" s="232" t="s">
        <v>154</v>
      </c>
      <c r="L4" s="74"/>
    </row>
    <row r="5" spans="1:12" ht="18">
      <c r="A5" s="138"/>
      <c r="B5" s="75" t="s">
        <v>129</v>
      </c>
      <c r="C5" s="75"/>
      <c r="D5" s="75" t="s">
        <v>129</v>
      </c>
      <c r="E5" s="75"/>
      <c r="F5" s="76" t="s">
        <v>2</v>
      </c>
      <c r="G5" s="76" t="s">
        <v>2</v>
      </c>
      <c r="H5" s="75" t="s">
        <v>129</v>
      </c>
      <c r="I5" s="75"/>
      <c r="J5" s="76" t="s">
        <v>2</v>
      </c>
      <c r="K5" s="139" t="s">
        <v>2</v>
      </c>
      <c r="L5" s="74"/>
    </row>
    <row r="6" spans="1:12" ht="15">
      <c r="A6" s="140"/>
      <c r="B6" s="77"/>
      <c r="C6" s="78"/>
      <c r="D6" s="77"/>
      <c r="E6" s="78"/>
      <c r="F6" s="79" t="s">
        <v>3</v>
      </c>
      <c r="G6" s="80" t="s">
        <v>4</v>
      </c>
      <c r="H6" s="81"/>
      <c r="I6" s="82"/>
      <c r="J6" s="79" t="s">
        <v>4</v>
      </c>
      <c r="K6" s="141" t="s">
        <v>4</v>
      </c>
      <c r="L6" s="74"/>
    </row>
    <row r="7" spans="1:12" ht="15">
      <c r="A7" s="142"/>
      <c r="B7" s="83" t="s">
        <v>5</v>
      </c>
      <c r="C7" s="84" t="s">
        <v>6</v>
      </c>
      <c r="D7" s="83" t="s">
        <v>5</v>
      </c>
      <c r="E7" s="84" t="s">
        <v>6</v>
      </c>
      <c r="F7" s="85" t="s">
        <v>7</v>
      </c>
      <c r="G7" s="86" t="s">
        <v>8</v>
      </c>
      <c r="H7" s="83" t="s">
        <v>5</v>
      </c>
      <c r="I7" s="84" t="s">
        <v>6</v>
      </c>
      <c r="J7" s="85" t="s">
        <v>7</v>
      </c>
      <c r="K7" s="143" t="s">
        <v>8</v>
      </c>
      <c r="L7" s="74"/>
    </row>
    <row r="8" spans="1:12" ht="18" customHeight="1">
      <c r="A8" s="144" t="s">
        <v>9</v>
      </c>
      <c r="B8" s="87">
        <v>58586099</v>
      </c>
      <c r="C8" s="88">
        <v>289222423</v>
      </c>
      <c r="D8" s="244">
        <v>61584449</v>
      </c>
      <c r="E8" s="245">
        <v>317542343</v>
      </c>
      <c r="F8" s="89">
        <f aca="true" t="shared" si="0" ref="F8:F22">(D8-B8)/B8*100</f>
        <v>5.11785227413759</v>
      </c>
      <c r="G8" s="90">
        <f aca="true" t="shared" si="1" ref="G8:G22">(E8-C8)/C8*100</f>
        <v>9.791744259054216</v>
      </c>
      <c r="H8" s="91">
        <v>64417762</v>
      </c>
      <c r="I8" s="92">
        <v>328709423</v>
      </c>
      <c r="J8" s="89">
        <f aca="true" t="shared" si="2" ref="J8:J22">(H8-D8)/D8*100</f>
        <v>4.6006955424737175</v>
      </c>
      <c r="K8" s="145">
        <f aca="true" t="shared" si="3" ref="K8:K22">(I8-E8)/E8*100</f>
        <v>3.516721547903928</v>
      </c>
      <c r="L8" s="74"/>
    </row>
    <row r="9" spans="1:12" ht="18" customHeight="1">
      <c r="A9" s="144" t="s">
        <v>10</v>
      </c>
      <c r="B9" s="87">
        <v>33032117</v>
      </c>
      <c r="C9" s="88">
        <v>125035120</v>
      </c>
      <c r="D9" s="244">
        <v>32473693</v>
      </c>
      <c r="E9" s="245">
        <v>133100934</v>
      </c>
      <c r="F9" s="89">
        <f t="shared" si="0"/>
        <v>-1.6905486257511138</v>
      </c>
      <c r="G9" s="90">
        <f t="shared" si="1"/>
        <v>6.450838772338524</v>
      </c>
      <c r="H9" s="91">
        <v>29680215</v>
      </c>
      <c r="I9" s="92">
        <v>132834746</v>
      </c>
      <c r="J9" s="89">
        <f t="shared" si="2"/>
        <v>-8.602280005541717</v>
      </c>
      <c r="K9" s="145">
        <f t="shared" si="3"/>
        <v>-0.19998958083945526</v>
      </c>
      <c r="L9" s="74"/>
    </row>
    <row r="10" spans="1:12" ht="18" customHeight="1">
      <c r="A10" s="144" t="s">
        <v>11</v>
      </c>
      <c r="B10" s="87">
        <v>118748901</v>
      </c>
      <c r="C10" s="88">
        <v>410378603</v>
      </c>
      <c r="D10" s="244">
        <v>121910261</v>
      </c>
      <c r="E10" s="245">
        <v>497060785</v>
      </c>
      <c r="F10" s="89">
        <f t="shared" si="0"/>
        <v>2.6622225329057994</v>
      </c>
      <c r="G10" s="90">
        <f t="shared" si="1"/>
        <v>21.12249063823632</v>
      </c>
      <c r="H10" s="91">
        <v>115067863</v>
      </c>
      <c r="I10" s="92">
        <v>493808490</v>
      </c>
      <c r="J10" s="89">
        <f t="shared" si="2"/>
        <v>-5.612651423984729</v>
      </c>
      <c r="K10" s="145">
        <f t="shared" si="3"/>
        <v>-0.654305287833157</v>
      </c>
      <c r="L10" s="74"/>
    </row>
    <row r="11" spans="1:12" ht="18" customHeight="1">
      <c r="A11" s="144" t="s">
        <v>133</v>
      </c>
      <c r="B11" s="87">
        <v>20801967</v>
      </c>
      <c r="C11" s="88">
        <v>59010264</v>
      </c>
      <c r="D11" s="244">
        <v>26100534</v>
      </c>
      <c r="E11" s="245">
        <v>71405255</v>
      </c>
      <c r="F11" s="89">
        <f>(D11-B11)/B11*100</f>
        <v>25.471471039253164</v>
      </c>
      <c r="G11" s="90">
        <f>(E11-C11)/C11*100</f>
        <v>21.00480519795675</v>
      </c>
      <c r="H11" s="91">
        <v>22833205</v>
      </c>
      <c r="I11" s="92">
        <v>70088454</v>
      </c>
      <c r="J11" s="89">
        <f>(H11-D11)/D11*100</f>
        <v>-12.518245795277599</v>
      </c>
      <c r="K11" s="145">
        <f>(I11-E11)/E11*100</f>
        <v>-1.8441233771940173</v>
      </c>
      <c r="L11" s="74"/>
    </row>
    <row r="12" spans="1:12" ht="18" customHeight="1">
      <c r="A12" s="144" t="s">
        <v>149</v>
      </c>
      <c r="B12" s="87">
        <v>660127</v>
      </c>
      <c r="C12" s="88">
        <v>1716527</v>
      </c>
      <c r="D12" s="244">
        <v>1593335</v>
      </c>
      <c r="E12" s="245">
        <v>5212738</v>
      </c>
      <c r="F12" s="89">
        <f t="shared" si="0"/>
        <v>141.36794889468237</v>
      </c>
      <c r="G12" s="90">
        <f t="shared" si="1"/>
        <v>203.67934789257612</v>
      </c>
      <c r="H12" s="91">
        <v>1102144</v>
      </c>
      <c r="I12" s="92">
        <v>3950334</v>
      </c>
      <c r="J12" s="89">
        <f t="shared" si="2"/>
        <v>-30.82785478257868</v>
      </c>
      <c r="K12" s="145">
        <f t="shared" si="3"/>
        <v>-24.21767600827051</v>
      </c>
      <c r="L12" s="74"/>
    </row>
    <row r="13" spans="1:12" ht="18" customHeight="1">
      <c r="A13" s="144" t="s">
        <v>12</v>
      </c>
      <c r="B13" s="87">
        <v>10607813</v>
      </c>
      <c r="C13" s="88">
        <v>56321967</v>
      </c>
      <c r="D13" s="244">
        <v>12025962</v>
      </c>
      <c r="E13" s="245">
        <v>70078619</v>
      </c>
      <c r="F13" s="89">
        <f t="shared" si="0"/>
        <v>13.368910255111022</v>
      </c>
      <c r="G13" s="90">
        <f t="shared" si="1"/>
        <v>24.425020525295217</v>
      </c>
      <c r="H13" s="91">
        <v>13405227</v>
      </c>
      <c r="I13" s="92">
        <v>71392094</v>
      </c>
      <c r="J13" s="89">
        <f t="shared" si="2"/>
        <v>11.469061685044405</v>
      </c>
      <c r="K13" s="145">
        <f t="shared" si="3"/>
        <v>1.874287790973735</v>
      </c>
      <c r="L13" s="74"/>
    </row>
    <row r="14" spans="1:12" ht="18" customHeight="1">
      <c r="A14" s="144" t="s">
        <v>13</v>
      </c>
      <c r="B14" s="87">
        <v>50751390</v>
      </c>
      <c r="C14" s="88">
        <v>196414402</v>
      </c>
      <c r="D14" s="244">
        <v>51676473</v>
      </c>
      <c r="E14" s="245">
        <v>214021940</v>
      </c>
      <c r="F14" s="89">
        <f t="shared" si="0"/>
        <v>1.8227737210744375</v>
      </c>
      <c r="G14" s="90">
        <f t="shared" si="1"/>
        <v>8.964484182784112</v>
      </c>
      <c r="H14" s="91">
        <v>50559924</v>
      </c>
      <c r="I14" s="92">
        <v>206036376</v>
      </c>
      <c r="J14" s="89">
        <f t="shared" si="2"/>
        <v>-2.1606524888027865</v>
      </c>
      <c r="K14" s="145">
        <f t="shared" si="3"/>
        <v>-3.7311894285230753</v>
      </c>
      <c r="L14" s="74"/>
    </row>
    <row r="15" spans="1:12" ht="18" customHeight="1">
      <c r="A15" s="144" t="s">
        <v>14</v>
      </c>
      <c r="B15" s="87">
        <v>2636004</v>
      </c>
      <c r="C15" s="88">
        <v>5502467</v>
      </c>
      <c r="D15" s="244">
        <v>2412662</v>
      </c>
      <c r="E15" s="245">
        <v>6327919</v>
      </c>
      <c r="F15" s="89">
        <f t="shared" si="0"/>
        <v>-8.472748903264185</v>
      </c>
      <c r="G15" s="90">
        <f t="shared" si="1"/>
        <v>15.001489331966916</v>
      </c>
      <c r="H15" s="91">
        <v>2157747</v>
      </c>
      <c r="I15" s="92">
        <v>7631234</v>
      </c>
      <c r="J15" s="89">
        <f t="shared" si="2"/>
        <v>-10.565715379941325</v>
      </c>
      <c r="K15" s="145">
        <f t="shared" si="3"/>
        <v>20.596265533740237</v>
      </c>
      <c r="L15" s="74"/>
    </row>
    <row r="16" spans="1:12" ht="18" customHeight="1">
      <c r="A16" s="144" t="s">
        <v>15</v>
      </c>
      <c r="B16" s="87">
        <v>2933791</v>
      </c>
      <c r="C16" s="88">
        <v>18108889</v>
      </c>
      <c r="D16" s="244">
        <v>3619960</v>
      </c>
      <c r="E16" s="245">
        <v>23941719</v>
      </c>
      <c r="F16" s="89">
        <f t="shared" si="0"/>
        <v>23.3884758662086</v>
      </c>
      <c r="G16" s="90">
        <f t="shared" si="1"/>
        <v>32.20976173634948</v>
      </c>
      <c r="H16" s="91">
        <v>4232673</v>
      </c>
      <c r="I16" s="92">
        <v>29394389</v>
      </c>
      <c r="J16" s="89">
        <f t="shared" si="2"/>
        <v>16.925960507850917</v>
      </c>
      <c r="K16" s="145">
        <f t="shared" si="3"/>
        <v>22.774764000863932</v>
      </c>
      <c r="L16" s="74"/>
    </row>
    <row r="17" spans="1:12" ht="18" customHeight="1">
      <c r="A17" s="144" t="s">
        <v>16</v>
      </c>
      <c r="B17" s="87">
        <v>27685639</v>
      </c>
      <c r="C17" s="88">
        <v>99987810</v>
      </c>
      <c r="D17" s="244">
        <v>31440020</v>
      </c>
      <c r="E17" s="245">
        <v>128336470</v>
      </c>
      <c r="F17" s="89">
        <f t="shared" si="0"/>
        <v>13.56075256200516</v>
      </c>
      <c r="G17" s="90">
        <f t="shared" si="1"/>
        <v>28.35211612295539</v>
      </c>
      <c r="H17" s="91">
        <v>33519185</v>
      </c>
      <c r="I17" s="92">
        <v>140717203</v>
      </c>
      <c r="J17" s="89">
        <f t="shared" si="2"/>
        <v>6.613116022190825</v>
      </c>
      <c r="K17" s="145">
        <f t="shared" si="3"/>
        <v>9.64708862570398</v>
      </c>
      <c r="L17" s="74"/>
    </row>
    <row r="18" spans="1:12" ht="18" customHeight="1">
      <c r="A18" s="144" t="s">
        <v>17</v>
      </c>
      <c r="B18" s="87">
        <v>48379050</v>
      </c>
      <c r="C18" s="88">
        <v>122890625</v>
      </c>
      <c r="D18" s="244">
        <v>54988488</v>
      </c>
      <c r="E18" s="245">
        <v>158694644</v>
      </c>
      <c r="F18" s="89">
        <f t="shared" si="0"/>
        <v>13.661777153540633</v>
      </c>
      <c r="G18" s="90">
        <f t="shared" si="1"/>
        <v>29.134866064844246</v>
      </c>
      <c r="H18" s="91">
        <v>49396522</v>
      </c>
      <c r="I18" s="92">
        <v>166935098</v>
      </c>
      <c r="J18" s="89">
        <f t="shared" si="2"/>
        <v>-10.16933944428514</v>
      </c>
      <c r="K18" s="145">
        <f t="shared" si="3"/>
        <v>5.192647837566591</v>
      </c>
      <c r="L18" s="74"/>
    </row>
    <row r="19" spans="1:12" ht="18" customHeight="1">
      <c r="A19" s="144" t="s">
        <v>18</v>
      </c>
      <c r="B19" s="87">
        <v>22900462</v>
      </c>
      <c r="C19" s="88">
        <v>51830994</v>
      </c>
      <c r="D19" s="244">
        <v>27185342</v>
      </c>
      <c r="E19" s="245">
        <v>78279445</v>
      </c>
      <c r="F19" s="89">
        <f t="shared" si="0"/>
        <v>18.710888889490526</v>
      </c>
      <c r="G19" s="90">
        <f t="shared" si="1"/>
        <v>51.02825348091916</v>
      </c>
      <c r="H19" s="91">
        <v>25201036</v>
      </c>
      <c r="I19" s="92">
        <v>75566168</v>
      </c>
      <c r="J19" s="89">
        <f t="shared" si="2"/>
        <v>-7.299176151618765</v>
      </c>
      <c r="K19" s="145">
        <f t="shared" si="3"/>
        <v>-3.4661423570389394</v>
      </c>
      <c r="L19" s="74"/>
    </row>
    <row r="20" spans="1:12" ht="18" customHeight="1">
      <c r="A20" s="144" t="s">
        <v>19</v>
      </c>
      <c r="B20" s="87">
        <v>2622686</v>
      </c>
      <c r="C20" s="88">
        <v>16719043</v>
      </c>
      <c r="D20" s="244">
        <v>3103747</v>
      </c>
      <c r="E20" s="245">
        <v>18230284</v>
      </c>
      <c r="F20" s="89">
        <f t="shared" si="0"/>
        <v>18.342302509717136</v>
      </c>
      <c r="G20" s="90">
        <f t="shared" si="1"/>
        <v>9.039040093383335</v>
      </c>
      <c r="H20" s="91">
        <v>3720814</v>
      </c>
      <c r="I20" s="92">
        <v>23338869</v>
      </c>
      <c r="J20" s="89">
        <f t="shared" si="2"/>
        <v>19.88135630900328</v>
      </c>
      <c r="K20" s="145">
        <f t="shared" si="3"/>
        <v>28.022520109944534</v>
      </c>
      <c r="L20" s="74"/>
    </row>
    <row r="21" spans="1:12" ht="18" customHeight="1">
      <c r="A21" s="144" t="s">
        <v>20</v>
      </c>
      <c r="B21" s="87">
        <v>2452672</v>
      </c>
      <c r="C21" s="88">
        <v>10362784</v>
      </c>
      <c r="D21" s="244">
        <v>2744884</v>
      </c>
      <c r="E21" s="245">
        <v>12670585</v>
      </c>
      <c r="F21" s="89">
        <f t="shared" si="0"/>
        <v>11.91402682462229</v>
      </c>
      <c r="G21" s="90">
        <f t="shared" si="1"/>
        <v>22.270086880127966</v>
      </c>
      <c r="H21" s="91">
        <v>2667172</v>
      </c>
      <c r="I21" s="92">
        <v>15041206</v>
      </c>
      <c r="J21" s="89">
        <f t="shared" si="2"/>
        <v>-2.8311578922825156</v>
      </c>
      <c r="K21" s="145">
        <f t="shared" si="3"/>
        <v>18.709641267549998</v>
      </c>
      <c r="L21" s="74"/>
    </row>
    <row r="22" spans="1:12" ht="18" customHeight="1">
      <c r="A22" s="144" t="s">
        <v>21</v>
      </c>
      <c r="B22" s="87">
        <v>2751486</v>
      </c>
      <c r="C22" s="88">
        <v>12090770</v>
      </c>
      <c r="D22" s="244">
        <v>3367379</v>
      </c>
      <c r="E22" s="245">
        <v>15694254</v>
      </c>
      <c r="F22" s="89">
        <f t="shared" si="0"/>
        <v>22.384013583932465</v>
      </c>
      <c r="G22" s="90">
        <f t="shared" si="1"/>
        <v>29.80359398119392</v>
      </c>
      <c r="H22" s="91">
        <v>3727087</v>
      </c>
      <c r="I22" s="92">
        <v>17824782</v>
      </c>
      <c r="J22" s="89">
        <f t="shared" si="2"/>
        <v>10.682135868876061</v>
      </c>
      <c r="K22" s="145">
        <f t="shared" si="3"/>
        <v>13.57521039228752</v>
      </c>
      <c r="L22" s="74"/>
    </row>
    <row r="23" spans="1:12" ht="14.25">
      <c r="A23" s="146"/>
      <c r="B23" s="97"/>
      <c r="C23" s="98"/>
      <c r="D23" s="246"/>
      <c r="E23" s="247"/>
      <c r="F23" s="95"/>
      <c r="G23" s="96"/>
      <c r="H23" s="97"/>
      <c r="I23" s="98"/>
      <c r="J23" s="95"/>
      <c r="K23" s="147"/>
      <c r="L23" s="74"/>
    </row>
    <row r="24" spans="1:12" ht="15">
      <c r="A24" s="148" t="s">
        <v>137</v>
      </c>
      <c r="B24" s="97">
        <f>SUM(B8:B22)</f>
        <v>405550204</v>
      </c>
      <c r="C24" s="98">
        <f>SUM(C8:C22)</f>
        <v>1475592688</v>
      </c>
      <c r="D24" s="246">
        <f>SUM(D8:D22)</f>
        <v>436227189</v>
      </c>
      <c r="E24" s="247">
        <f>SUM(E8:E22)</f>
        <v>1750597934</v>
      </c>
      <c r="F24" s="99">
        <f>(D24-B24)/B24*100</f>
        <v>7.564287897633508</v>
      </c>
      <c r="G24" s="100">
        <f>(E24-C24)/C24*100</f>
        <v>18.636934720294576</v>
      </c>
      <c r="H24" s="97">
        <f>SUM(H8:H22)</f>
        <v>421688576</v>
      </c>
      <c r="I24" s="98">
        <f>SUM(I8:I22)</f>
        <v>1783268866</v>
      </c>
      <c r="J24" s="99">
        <f>(H24-D24)/D24*100</f>
        <v>-3.3328076210307014</v>
      </c>
      <c r="K24" s="149">
        <f>(I24-E24)/E24*100</f>
        <v>1.866272738329417</v>
      </c>
      <c r="L24" s="74"/>
    </row>
    <row r="25" spans="1:12" ht="14.25">
      <c r="A25" s="146"/>
      <c r="B25" s="97"/>
      <c r="C25" s="98"/>
      <c r="D25" s="246"/>
      <c r="E25" s="247"/>
      <c r="F25" s="95"/>
      <c r="G25" s="96"/>
      <c r="H25" s="97"/>
      <c r="I25" s="98"/>
      <c r="J25" s="95"/>
      <c r="K25" s="147"/>
      <c r="L25" s="74"/>
    </row>
    <row r="26" spans="1:12" ht="18" customHeight="1">
      <c r="A26" s="150" t="s">
        <v>138</v>
      </c>
      <c r="B26" s="248">
        <v>1243372</v>
      </c>
      <c r="C26" s="249">
        <v>7676711</v>
      </c>
      <c r="D26" s="248">
        <v>1406628</v>
      </c>
      <c r="E26" s="249">
        <v>10580778</v>
      </c>
      <c r="F26" s="103">
        <f aca="true" t="shared" si="4" ref="F26:F39">(D26-B26)/B26*100</f>
        <v>13.130101047795833</v>
      </c>
      <c r="G26" s="104">
        <f aca="true" t="shared" si="5" ref="G26:G39">(E26-C26)/C26*100</f>
        <v>37.82957310754567</v>
      </c>
      <c r="H26" s="105">
        <v>878129</v>
      </c>
      <c r="I26" s="106">
        <v>6622155</v>
      </c>
      <c r="J26" s="103">
        <f aca="true" t="shared" si="6" ref="J26:J39">(H26-D26)/D26*100</f>
        <v>-37.57205174360243</v>
      </c>
      <c r="K26" s="151">
        <f aca="true" t="shared" si="7" ref="K26:K39">(I26-E26)/E26*100</f>
        <v>-37.41334521903777</v>
      </c>
      <c r="L26" s="74"/>
    </row>
    <row r="27" spans="1:12" ht="18" customHeight="1">
      <c r="A27" s="150" t="s">
        <v>139</v>
      </c>
      <c r="B27" s="248">
        <v>304322</v>
      </c>
      <c r="C27" s="249">
        <v>2729384</v>
      </c>
      <c r="D27" s="248">
        <v>1822355</v>
      </c>
      <c r="E27" s="249">
        <v>5390406</v>
      </c>
      <c r="F27" s="103">
        <f t="shared" si="4"/>
        <v>498.82460025893624</v>
      </c>
      <c r="G27" s="104">
        <f t="shared" si="5"/>
        <v>97.49533228010424</v>
      </c>
      <c r="H27" s="105">
        <v>1679292</v>
      </c>
      <c r="I27" s="106">
        <v>5723408</v>
      </c>
      <c r="J27" s="103">
        <f t="shared" si="6"/>
        <v>-7.850446263214357</v>
      </c>
      <c r="K27" s="151">
        <f t="shared" si="7"/>
        <v>6.177679380736813</v>
      </c>
      <c r="L27" s="74"/>
    </row>
    <row r="28" spans="1:12" ht="18" customHeight="1">
      <c r="A28" s="150" t="s">
        <v>140</v>
      </c>
      <c r="B28" s="248">
        <v>143845</v>
      </c>
      <c r="C28" s="249">
        <v>1420020</v>
      </c>
      <c r="D28" s="248">
        <v>384395</v>
      </c>
      <c r="E28" s="249">
        <v>2630651</v>
      </c>
      <c r="F28" s="103">
        <f t="shared" si="4"/>
        <v>167.22861413326845</v>
      </c>
      <c r="G28" s="104">
        <f t="shared" si="5"/>
        <v>85.25450345769778</v>
      </c>
      <c r="H28" s="105">
        <v>386469</v>
      </c>
      <c r="I28" s="106">
        <v>3398813</v>
      </c>
      <c r="J28" s="103">
        <f t="shared" si="6"/>
        <v>0.5395491616696367</v>
      </c>
      <c r="K28" s="151">
        <f t="shared" si="7"/>
        <v>29.200452663618243</v>
      </c>
      <c r="L28" s="74"/>
    </row>
    <row r="29" spans="1:12" ht="18" customHeight="1">
      <c r="A29" s="150" t="s">
        <v>141</v>
      </c>
      <c r="B29" s="248">
        <v>1678599</v>
      </c>
      <c r="C29" s="249">
        <v>15688389</v>
      </c>
      <c r="D29" s="248">
        <v>2860165</v>
      </c>
      <c r="E29" s="249">
        <v>23676949</v>
      </c>
      <c r="F29" s="103">
        <f t="shared" si="4"/>
        <v>70.39000976409494</v>
      </c>
      <c r="G29" s="104">
        <f t="shared" si="5"/>
        <v>50.920206019878776</v>
      </c>
      <c r="H29" s="105">
        <v>3292689</v>
      </c>
      <c r="I29" s="106">
        <v>27621084</v>
      </c>
      <c r="J29" s="103">
        <f t="shared" si="6"/>
        <v>15.122344340274074</v>
      </c>
      <c r="K29" s="151">
        <f t="shared" si="7"/>
        <v>16.65812178756646</v>
      </c>
      <c r="L29" s="74"/>
    </row>
    <row r="30" spans="1:12" ht="18" customHeight="1">
      <c r="A30" s="150" t="s">
        <v>128</v>
      </c>
      <c r="B30" s="248">
        <v>27269963</v>
      </c>
      <c r="C30" s="249">
        <v>110182522</v>
      </c>
      <c r="D30" s="248">
        <v>40465402</v>
      </c>
      <c r="E30" s="249">
        <v>173935812</v>
      </c>
      <c r="F30" s="103">
        <f t="shared" si="4"/>
        <v>48.38818079804509</v>
      </c>
      <c r="G30" s="104">
        <f t="shared" si="5"/>
        <v>57.86152725747192</v>
      </c>
      <c r="H30" s="105">
        <v>40121476</v>
      </c>
      <c r="I30" s="106">
        <v>193993189</v>
      </c>
      <c r="J30" s="103">
        <f t="shared" si="6"/>
        <v>-0.849926067705938</v>
      </c>
      <c r="K30" s="151">
        <f t="shared" si="7"/>
        <v>11.531482084896927</v>
      </c>
      <c r="L30" s="74"/>
    </row>
    <row r="31" spans="1:12" ht="18" customHeight="1">
      <c r="A31" s="150" t="s">
        <v>143</v>
      </c>
      <c r="B31" s="248">
        <v>5515371</v>
      </c>
      <c r="C31" s="249">
        <v>21163493</v>
      </c>
      <c r="D31" s="248">
        <v>4804400</v>
      </c>
      <c r="E31" s="249">
        <v>23350185</v>
      </c>
      <c r="F31" s="103">
        <f t="shared" si="4"/>
        <v>-12.890719409446799</v>
      </c>
      <c r="G31" s="104">
        <f t="shared" si="5"/>
        <v>10.3323775522311</v>
      </c>
      <c r="H31" s="105">
        <v>6196087</v>
      </c>
      <c r="I31" s="106">
        <v>28745319</v>
      </c>
      <c r="J31" s="103">
        <f t="shared" si="6"/>
        <v>28.966926151028222</v>
      </c>
      <c r="K31" s="151">
        <f t="shared" si="7"/>
        <v>23.105315867947084</v>
      </c>
      <c r="L31" s="74"/>
    </row>
    <row r="32" spans="1:12" ht="18" customHeight="1">
      <c r="A32" s="150" t="s">
        <v>144</v>
      </c>
      <c r="B32" s="248">
        <v>1619330</v>
      </c>
      <c r="C32" s="249">
        <v>6907252</v>
      </c>
      <c r="D32" s="248">
        <v>1820127</v>
      </c>
      <c r="E32" s="249">
        <v>8338098</v>
      </c>
      <c r="F32" s="103">
        <f t="shared" si="4"/>
        <v>12.40000494031482</v>
      </c>
      <c r="G32" s="104">
        <f t="shared" si="5"/>
        <v>20.715126652393746</v>
      </c>
      <c r="H32" s="105">
        <v>2651463</v>
      </c>
      <c r="I32" s="106">
        <v>11387793</v>
      </c>
      <c r="J32" s="103">
        <f t="shared" si="6"/>
        <v>45.674615013128204</v>
      </c>
      <c r="K32" s="151">
        <f t="shared" si="7"/>
        <v>36.57542763349627</v>
      </c>
      <c r="L32" s="74"/>
    </row>
    <row r="33" spans="1:12" ht="18" customHeight="1">
      <c r="A33" s="150" t="s">
        <v>142</v>
      </c>
      <c r="B33" s="248">
        <v>8133176</v>
      </c>
      <c r="C33" s="249">
        <v>35702820</v>
      </c>
      <c r="D33" s="248">
        <v>9406068</v>
      </c>
      <c r="E33" s="249">
        <v>48472720</v>
      </c>
      <c r="F33" s="103">
        <f t="shared" si="4"/>
        <v>15.650614224996485</v>
      </c>
      <c r="G33" s="104">
        <f t="shared" si="5"/>
        <v>35.76720270275569</v>
      </c>
      <c r="H33" s="105">
        <v>11373189</v>
      </c>
      <c r="I33" s="106">
        <v>54115608</v>
      </c>
      <c r="J33" s="103">
        <f t="shared" si="6"/>
        <v>20.913318934117846</v>
      </c>
      <c r="K33" s="151">
        <f t="shared" si="7"/>
        <v>11.641368588352377</v>
      </c>
      <c r="L33" s="74"/>
    </row>
    <row r="34" spans="1:12" ht="18" customHeight="1">
      <c r="A34" s="150" t="s">
        <v>145</v>
      </c>
      <c r="B34" s="248">
        <v>1817347</v>
      </c>
      <c r="C34" s="249">
        <v>6198037</v>
      </c>
      <c r="D34" s="248">
        <v>1726501</v>
      </c>
      <c r="E34" s="249">
        <v>7043640</v>
      </c>
      <c r="F34" s="103">
        <f t="shared" si="4"/>
        <v>-4.998825210595445</v>
      </c>
      <c r="G34" s="104">
        <f t="shared" si="5"/>
        <v>13.643077638936326</v>
      </c>
      <c r="H34" s="105">
        <v>1389790</v>
      </c>
      <c r="I34" s="106">
        <v>6655432</v>
      </c>
      <c r="J34" s="103">
        <f t="shared" si="6"/>
        <v>-19.502508252239643</v>
      </c>
      <c r="K34" s="151">
        <f t="shared" si="7"/>
        <v>-5.511468502081311</v>
      </c>
      <c r="L34" s="74"/>
    </row>
    <row r="35" spans="1:12" ht="18" customHeight="1">
      <c r="A35" s="150" t="s">
        <v>147</v>
      </c>
      <c r="B35" s="248">
        <v>0</v>
      </c>
      <c r="C35" s="249">
        <v>0</v>
      </c>
      <c r="D35" s="248">
        <v>0</v>
      </c>
      <c r="E35" s="249">
        <v>0</v>
      </c>
      <c r="F35" s="103" t="s">
        <v>44</v>
      </c>
      <c r="G35" s="104" t="s">
        <v>44</v>
      </c>
      <c r="H35" s="105">
        <v>0</v>
      </c>
      <c r="I35" s="106">
        <v>0</v>
      </c>
      <c r="J35" s="103" t="s">
        <v>44</v>
      </c>
      <c r="K35" s="151" t="s">
        <v>44</v>
      </c>
      <c r="L35" s="74"/>
    </row>
    <row r="36" spans="1:12" ht="14.25">
      <c r="A36" s="146"/>
      <c r="B36" s="97"/>
      <c r="C36" s="98"/>
      <c r="D36" s="246"/>
      <c r="E36" s="247"/>
      <c r="F36" s="95"/>
      <c r="G36" s="96"/>
      <c r="H36" s="97"/>
      <c r="I36" s="98"/>
      <c r="J36" s="95"/>
      <c r="K36" s="147"/>
      <c r="L36" s="74"/>
    </row>
    <row r="37" spans="1:12" ht="15">
      <c r="A37" s="258" t="s">
        <v>146</v>
      </c>
      <c r="B37" s="255">
        <f>SUM(B26:B35)</f>
        <v>47725325</v>
      </c>
      <c r="C37" s="256">
        <f>SUM(C26:C35)</f>
        <v>207668628</v>
      </c>
      <c r="D37" s="255">
        <f>SUM(D26:D35)</f>
        <v>64696041</v>
      </c>
      <c r="E37" s="256">
        <f>SUM(E26:E35)</f>
        <v>303419239</v>
      </c>
      <c r="F37" s="267">
        <f t="shared" si="4"/>
        <v>35.559141818311346</v>
      </c>
      <c r="G37" s="268">
        <f t="shared" si="5"/>
        <v>46.10740289573253</v>
      </c>
      <c r="H37" s="255">
        <f>SUM(H26:H35)</f>
        <v>67968584</v>
      </c>
      <c r="I37" s="256">
        <f>SUM(I26:I35)</f>
        <v>338262801</v>
      </c>
      <c r="J37" s="267">
        <f t="shared" si="6"/>
        <v>5.0583357952305</v>
      </c>
      <c r="K37" s="269">
        <f t="shared" si="7"/>
        <v>11.483636342519468</v>
      </c>
      <c r="L37" s="74"/>
    </row>
    <row r="38" spans="1:12" ht="14.25">
      <c r="A38" s="146"/>
      <c r="B38" s="255"/>
      <c r="C38" s="256"/>
      <c r="D38" s="255"/>
      <c r="E38" s="256"/>
      <c r="F38" s="267"/>
      <c r="G38" s="268"/>
      <c r="H38" s="255"/>
      <c r="I38" s="256"/>
      <c r="J38" s="267"/>
      <c r="K38" s="269"/>
      <c r="L38" s="74"/>
    </row>
    <row r="39" spans="1:12" ht="15">
      <c r="A39" s="258" t="s">
        <v>148</v>
      </c>
      <c r="B39" s="255">
        <f>B24+B37</f>
        <v>453275529</v>
      </c>
      <c r="C39" s="256">
        <f>C24+C37</f>
        <v>1683261316</v>
      </c>
      <c r="D39" s="255">
        <f>D24+D37</f>
        <v>500923230</v>
      </c>
      <c r="E39" s="256">
        <f>E24+E37</f>
        <v>2054017173</v>
      </c>
      <c r="F39" s="267">
        <f t="shared" si="4"/>
        <v>10.51186264237971</v>
      </c>
      <c r="G39" s="268">
        <f t="shared" si="5"/>
        <v>22.02604274665099</v>
      </c>
      <c r="H39" s="255">
        <f>H24+H37</f>
        <v>489657160</v>
      </c>
      <c r="I39" s="256">
        <f>I24+I37</f>
        <v>2121531667</v>
      </c>
      <c r="J39" s="267">
        <f t="shared" si="6"/>
        <v>-2.249061198459492</v>
      </c>
      <c r="K39" s="269">
        <f t="shared" si="7"/>
        <v>3.2869488574621575</v>
      </c>
      <c r="L39" s="74"/>
    </row>
    <row r="40" spans="1:12" ht="14.25">
      <c r="A40" s="146"/>
      <c r="B40" s="97"/>
      <c r="C40" s="98"/>
      <c r="D40" s="246"/>
      <c r="E40" s="247"/>
      <c r="F40" s="95"/>
      <c r="G40" s="96"/>
      <c r="H40" s="97"/>
      <c r="I40" s="98"/>
      <c r="J40" s="95"/>
      <c r="K40" s="147"/>
      <c r="L40" s="74"/>
    </row>
    <row r="41" spans="1:12" ht="18" customHeight="1">
      <c r="A41" s="150" t="s">
        <v>22</v>
      </c>
      <c r="B41" s="101">
        <v>48685551</v>
      </c>
      <c r="C41" s="102">
        <v>207323578</v>
      </c>
      <c r="D41" s="248">
        <v>54210519</v>
      </c>
      <c r="E41" s="249">
        <v>257226914</v>
      </c>
      <c r="F41" s="103">
        <f aca="true" t="shared" si="8" ref="F41:G43">(D41-B41)/B41*100</f>
        <v>11.34827045502679</v>
      </c>
      <c r="G41" s="104">
        <f t="shared" si="8"/>
        <v>24.07026565979871</v>
      </c>
      <c r="H41" s="105">
        <v>50045621</v>
      </c>
      <c r="I41" s="106">
        <v>264954300</v>
      </c>
      <c r="J41" s="103">
        <f aca="true" t="shared" si="9" ref="J41:K43">(H41-D41)/D41*100</f>
        <v>-7.682822590206155</v>
      </c>
      <c r="K41" s="151">
        <f t="shared" si="9"/>
        <v>3.0041125478805846</v>
      </c>
      <c r="L41" s="74"/>
    </row>
    <row r="42" spans="1:12" ht="18" customHeight="1">
      <c r="A42" s="144" t="s">
        <v>23</v>
      </c>
      <c r="B42" s="87">
        <v>3886021</v>
      </c>
      <c r="C42" s="88">
        <v>21326921</v>
      </c>
      <c r="D42" s="244">
        <v>4554050</v>
      </c>
      <c r="E42" s="245">
        <v>25641340</v>
      </c>
      <c r="F42" s="89">
        <f t="shared" si="8"/>
        <v>17.190565877024337</v>
      </c>
      <c r="G42" s="90">
        <f t="shared" si="8"/>
        <v>20.2299197338425</v>
      </c>
      <c r="H42" s="91">
        <v>4859944</v>
      </c>
      <c r="I42" s="92">
        <v>31581986</v>
      </c>
      <c r="J42" s="89">
        <f t="shared" si="9"/>
        <v>6.716966216883873</v>
      </c>
      <c r="K42" s="145">
        <f t="shared" si="9"/>
        <v>23.16823535743452</v>
      </c>
      <c r="L42" s="74"/>
    </row>
    <row r="43" spans="1:12" ht="18" customHeight="1">
      <c r="A43" s="150" t="s">
        <v>24</v>
      </c>
      <c r="B43" s="101">
        <v>39369564</v>
      </c>
      <c r="C43" s="102">
        <v>192352302</v>
      </c>
      <c r="D43" s="248">
        <v>52479834</v>
      </c>
      <c r="E43" s="249">
        <v>270250050</v>
      </c>
      <c r="F43" s="89">
        <f t="shared" si="8"/>
        <v>33.30052118433417</v>
      </c>
      <c r="G43" s="90">
        <f t="shared" si="8"/>
        <v>40.49743475386117</v>
      </c>
      <c r="H43" s="105">
        <v>71781328</v>
      </c>
      <c r="I43" s="106">
        <v>409359322</v>
      </c>
      <c r="J43" s="89">
        <f t="shared" si="9"/>
        <v>36.77887776855392</v>
      </c>
      <c r="K43" s="145">
        <f t="shared" si="9"/>
        <v>51.474281688384515</v>
      </c>
      <c r="L43" s="74"/>
    </row>
    <row r="44" spans="1:12" ht="14.25">
      <c r="A44" s="146"/>
      <c r="B44" s="93"/>
      <c r="C44" s="94"/>
      <c r="D44" s="246"/>
      <c r="E44" s="247"/>
      <c r="F44" s="95"/>
      <c r="G44" s="96"/>
      <c r="H44" s="97"/>
      <c r="I44" s="98"/>
      <c r="J44" s="95"/>
      <c r="K44" s="147"/>
      <c r="L44" s="74"/>
    </row>
    <row r="45" spans="1:12" ht="18" customHeight="1">
      <c r="A45" s="150" t="s">
        <v>25</v>
      </c>
      <c r="B45" s="101">
        <v>1305041</v>
      </c>
      <c r="C45" s="102">
        <v>7677294</v>
      </c>
      <c r="D45" s="248">
        <v>2203886</v>
      </c>
      <c r="E45" s="249">
        <v>10870394</v>
      </c>
      <c r="F45" s="103">
        <f aca="true" t="shared" si="10" ref="F45:G47">(D45-B45)/B45*100</f>
        <v>68.87484761015172</v>
      </c>
      <c r="G45" s="104">
        <f t="shared" si="10"/>
        <v>41.591477413786684</v>
      </c>
      <c r="H45" s="105">
        <v>1106506</v>
      </c>
      <c r="I45" s="106">
        <v>8170966</v>
      </c>
      <c r="J45" s="103">
        <f aca="true" t="shared" si="11" ref="J45:K47">(H45-D45)/D45*100</f>
        <v>-49.79295662298322</v>
      </c>
      <c r="K45" s="151">
        <f t="shared" si="11"/>
        <v>-24.83284414529961</v>
      </c>
      <c r="L45" s="74"/>
    </row>
    <row r="46" spans="1:12" ht="18" customHeight="1">
      <c r="A46" s="144" t="s">
        <v>26</v>
      </c>
      <c r="B46" s="87">
        <v>356305</v>
      </c>
      <c r="C46" s="88">
        <v>2176242</v>
      </c>
      <c r="D46" s="244">
        <v>281044</v>
      </c>
      <c r="E46" s="245">
        <v>1707764</v>
      </c>
      <c r="F46" s="89">
        <f t="shared" si="10"/>
        <v>-21.12263369865705</v>
      </c>
      <c r="G46" s="90">
        <f t="shared" si="10"/>
        <v>-21.526925773879928</v>
      </c>
      <c r="H46" s="91">
        <v>492075</v>
      </c>
      <c r="I46" s="92">
        <v>2348799</v>
      </c>
      <c r="J46" s="89">
        <f t="shared" si="11"/>
        <v>75.08824241044107</v>
      </c>
      <c r="K46" s="145">
        <f t="shared" si="11"/>
        <v>37.536509728510495</v>
      </c>
      <c r="L46" s="74"/>
    </row>
    <row r="47" spans="1:12" ht="18" customHeight="1">
      <c r="A47" s="144" t="s">
        <v>27</v>
      </c>
      <c r="B47" s="87">
        <v>38154</v>
      </c>
      <c r="C47" s="88">
        <v>134077</v>
      </c>
      <c r="D47" s="244">
        <v>36791</v>
      </c>
      <c r="E47" s="245">
        <v>104312</v>
      </c>
      <c r="F47" s="89">
        <f t="shared" si="10"/>
        <v>-3.572364627561986</v>
      </c>
      <c r="G47" s="90">
        <f t="shared" si="10"/>
        <v>-22.199929891032767</v>
      </c>
      <c r="H47" s="91">
        <v>36395</v>
      </c>
      <c r="I47" s="92">
        <v>94045</v>
      </c>
      <c r="J47" s="89">
        <f t="shared" si="11"/>
        <v>-1.0763501943410072</v>
      </c>
      <c r="K47" s="145">
        <f t="shared" si="11"/>
        <v>-9.842587621750134</v>
      </c>
      <c r="L47" s="74"/>
    </row>
    <row r="48" spans="1:12" ht="14.25">
      <c r="A48" s="146"/>
      <c r="B48" s="93"/>
      <c r="C48" s="94"/>
      <c r="D48" s="246"/>
      <c r="E48" s="247"/>
      <c r="F48" s="95"/>
      <c r="G48" s="96"/>
      <c r="H48" s="97"/>
      <c r="I48" s="98"/>
      <c r="J48" s="95"/>
      <c r="K48" s="147"/>
      <c r="L48" s="74"/>
    </row>
    <row r="49" spans="1:12" ht="15">
      <c r="A49" s="148" t="s">
        <v>28</v>
      </c>
      <c r="B49" s="93">
        <f>SUM(B45:B47)</f>
        <v>1699500</v>
      </c>
      <c r="C49" s="94">
        <f>SUM(C45:C47)</f>
        <v>9987613</v>
      </c>
      <c r="D49" s="246">
        <f>SUM(D45:D47)</f>
        <v>2521721</v>
      </c>
      <c r="E49" s="247">
        <f>SUM(E45:E47)</f>
        <v>12682470</v>
      </c>
      <c r="F49" s="95">
        <f>(D49-B49)/B49*100</f>
        <v>48.38017063842307</v>
      </c>
      <c r="G49" s="96">
        <f>(E49-C49)/C49*100</f>
        <v>26.98199259422647</v>
      </c>
      <c r="H49" s="97">
        <f>SUM(H45:H47)</f>
        <v>1634976</v>
      </c>
      <c r="I49" s="98">
        <f>SUM(I45:I47)</f>
        <v>10613810</v>
      </c>
      <c r="J49" s="95">
        <f>(H49-D49)/D49*100</f>
        <v>-35.16427868110707</v>
      </c>
      <c r="K49" s="147">
        <f>(I49-E49)/E49*100</f>
        <v>-16.311175977550114</v>
      </c>
      <c r="L49" s="74"/>
    </row>
    <row r="50" spans="1:12" ht="15">
      <c r="A50" s="148"/>
      <c r="B50" s="97"/>
      <c r="C50" s="98"/>
      <c r="D50" s="246"/>
      <c r="E50" s="247"/>
      <c r="F50" s="95"/>
      <c r="G50" s="96"/>
      <c r="H50" s="97"/>
      <c r="I50" s="98"/>
      <c r="J50" s="95"/>
      <c r="K50" s="147"/>
      <c r="L50" s="74"/>
    </row>
    <row r="51" spans="1:12" ht="15">
      <c r="A51" s="152" t="s">
        <v>29</v>
      </c>
      <c r="B51" s="105">
        <v>1086213589</v>
      </c>
      <c r="C51" s="106">
        <v>3943498522</v>
      </c>
      <c r="D51" s="251">
        <v>1125760455</v>
      </c>
      <c r="E51" s="252">
        <v>4952270933</v>
      </c>
      <c r="F51" s="107">
        <f>(D51-B51)/B51*100</f>
        <v>3.640800152059228</v>
      </c>
      <c r="G51" s="108">
        <f>(E51-C51)/C51*100</f>
        <v>25.580646356839182</v>
      </c>
      <c r="H51" s="105">
        <v>1153734340</v>
      </c>
      <c r="I51" s="106">
        <v>5466999165</v>
      </c>
      <c r="J51" s="107">
        <f>(H51-D51)/D51*100</f>
        <v>2.484887870750443</v>
      </c>
      <c r="K51" s="153">
        <f>(I51-E51)/E51*100</f>
        <v>10.393781741020106</v>
      </c>
      <c r="L51" s="74"/>
    </row>
    <row r="52" spans="1:12" ht="9" customHeight="1">
      <c r="A52" s="146"/>
      <c r="B52" s="97"/>
      <c r="C52" s="98"/>
      <c r="D52" s="246"/>
      <c r="E52" s="247"/>
      <c r="F52" s="95"/>
      <c r="G52" s="96"/>
      <c r="H52" s="97"/>
      <c r="I52" s="98"/>
      <c r="J52" s="95"/>
      <c r="K52" s="147"/>
      <c r="L52" s="74"/>
    </row>
    <row r="53" spans="1:12" ht="15">
      <c r="A53" s="148" t="s">
        <v>30</v>
      </c>
      <c r="B53" s="97"/>
      <c r="C53" s="94">
        <v>47252836000</v>
      </c>
      <c r="D53" s="246"/>
      <c r="E53" s="247">
        <v>63167153000</v>
      </c>
      <c r="F53" s="95"/>
      <c r="G53" s="96">
        <f>(E53-C53)/C53*100</f>
        <v>33.679072722746206</v>
      </c>
      <c r="H53" s="97"/>
      <c r="I53" s="98">
        <v>73122150000</v>
      </c>
      <c r="J53" s="95"/>
      <c r="K53" s="147">
        <f>(I53-E53)/E53*100</f>
        <v>15.759768372020819</v>
      </c>
      <c r="L53" s="74"/>
    </row>
    <row r="54" spans="1:12" ht="8.25" customHeight="1">
      <c r="A54" s="148"/>
      <c r="B54" s="97"/>
      <c r="C54" s="98"/>
      <c r="D54" s="246"/>
      <c r="E54" s="247"/>
      <c r="F54" s="95"/>
      <c r="G54" s="96"/>
      <c r="H54" s="97"/>
      <c r="I54" s="98"/>
      <c r="J54" s="95"/>
      <c r="K54" s="147"/>
      <c r="L54" s="74"/>
    </row>
    <row r="55" spans="1:12" ht="15.75" thickBot="1">
      <c r="A55" s="154" t="s">
        <v>31</v>
      </c>
      <c r="B55" s="157"/>
      <c r="C55" s="156">
        <f>(C51*100)/C53</f>
        <v>8.34552770970191</v>
      </c>
      <c r="D55" s="250"/>
      <c r="E55" s="257">
        <f>(E51*100)/E53</f>
        <v>7.8399463927082484</v>
      </c>
      <c r="F55" s="158"/>
      <c r="G55" s="159"/>
      <c r="H55" s="157"/>
      <c r="I55" s="156">
        <f>(I51*100)/I53</f>
        <v>7.476529567306213</v>
      </c>
      <c r="J55" s="160"/>
      <c r="K55" s="161">
        <f>(I55-E55)/E55*100</f>
        <v>-4.635450387008272</v>
      </c>
      <c r="L55" s="74"/>
    </row>
    <row r="56" spans="1:12" ht="14.25" thickTop="1">
      <c r="A56" s="113" t="s">
        <v>161</v>
      </c>
      <c r="B56" s="73"/>
      <c r="C56" s="109"/>
      <c r="D56" s="110"/>
      <c r="E56" s="109"/>
      <c r="F56" s="110"/>
      <c r="G56" s="110"/>
      <c r="H56" s="110"/>
      <c r="I56" s="109"/>
      <c r="J56" s="111"/>
      <c r="K56" s="112"/>
      <c r="L56" s="74"/>
    </row>
    <row r="57" spans="2:12" ht="13.5">
      <c r="B57" s="113"/>
      <c r="C57" s="113"/>
      <c r="D57" s="114"/>
      <c r="E57" s="114"/>
      <c r="F57" s="114"/>
      <c r="G57" s="114"/>
      <c r="H57" s="114"/>
      <c r="I57" s="114"/>
      <c r="J57" s="114"/>
      <c r="K57" s="114"/>
      <c r="L57" s="74"/>
    </row>
    <row r="58" spans="1:12" ht="13.5" thickBo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74"/>
    </row>
    <row r="59" spans="1:12" ht="24" thickTop="1">
      <c r="A59" s="282" t="s">
        <v>153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4"/>
      <c r="L59" s="74"/>
    </row>
    <row r="60" spans="1:12" ht="26.25">
      <c r="A60" s="285" t="s">
        <v>32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7"/>
      <c r="L60" s="74"/>
    </row>
    <row r="61" spans="1:12" ht="18">
      <c r="A61" s="136" t="s">
        <v>33</v>
      </c>
      <c r="B61" s="73"/>
      <c r="C61" s="73"/>
      <c r="D61" s="73"/>
      <c r="E61" s="73"/>
      <c r="F61" s="73"/>
      <c r="G61" s="73"/>
      <c r="H61" s="73"/>
      <c r="I61" s="73"/>
      <c r="J61" s="73"/>
      <c r="K61" s="137"/>
      <c r="L61" s="74"/>
    </row>
    <row r="62" spans="1:12" ht="28.5">
      <c r="A62" s="138"/>
      <c r="B62" s="75">
        <v>2003</v>
      </c>
      <c r="C62" s="75"/>
      <c r="D62" s="75">
        <v>2004</v>
      </c>
      <c r="E62" s="75"/>
      <c r="F62" s="231" t="s">
        <v>135</v>
      </c>
      <c r="G62" s="231" t="s">
        <v>135</v>
      </c>
      <c r="H62" s="75">
        <v>2005</v>
      </c>
      <c r="I62" s="75"/>
      <c r="J62" s="231" t="s">
        <v>154</v>
      </c>
      <c r="K62" s="232" t="s">
        <v>154</v>
      </c>
      <c r="L62" s="74"/>
    </row>
    <row r="63" spans="1:12" ht="18">
      <c r="A63" s="138"/>
      <c r="B63" s="75" t="s">
        <v>129</v>
      </c>
      <c r="C63" s="75"/>
      <c r="D63" s="75" t="s">
        <v>129</v>
      </c>
      <c r="E63" s="75"/>
      <c r="F63" s="76" t="s">
        <v>2</v>
      </c>
      <c r="G63" s="76" t="s">
        <v>2</v>
      </c>
      <c r="H63" s="75" t="s">
        <v>129</v>
      </c>
      <c r="I63" s="75"/>
      <c r="J63" s="76" t="s">
        <v>2</v>
      </c>
      <c r="K63" s="139" t="s">
        <v>2</v>
      </c>
      <c r="L63" s="74"/>
    </row>
    <row r="64" spans="1:12" ht="15">
      <c r="A64" s="140"/>
      <c r="B64" s="77"/>
      <c r="C64" s="78"/>
      <c r="D64" s="77"/>
      <c r="E64" s="78"/>
      <c r="F64" s="79" t="s">
        <v>3</v>
      </c>
      <c r="G64" s="80" t="s">
        <v>4</v>
      </c>
      <c r="H64" s="81"/>
      <c r="I64" s="82"/>
      <c r="J64" s="79" t="s">
        <v>4</v>
      </c>
      <c r="K64" s="141" t="s">
        <v>4</v>
      </c>
      <c r="L64" s="74"/>
    </row>
    <row r="65" spans="1:12" ht="15">
      <c r="A65" s="142"/>
      <c r="B65" s="115" t="s">
        <v>5</v>
      </c>
      <c r="C65" s="116" t="s">
        <v>6</v>
      </c>
      <c r="D65" s="117" t="s">
        <v>5</v>
      </c>
      <c r="E65" s="118" t="s">
        <v>6</v>
      </c>
      <c r="F65" s="85" t="s">
        <v>7</v>
      </c>
      <c r="G65" s="86" t="s">
        <v>8</v>
      </c>
      <c r="H65" s="117" t="s">
        <v>5</v>
      </c>
      <c r="I65" s="118" t="s">
        <v>6</v>
      </c>
      <c r="J65" s="85" t="s">
        <v>7</v>
      </c>
      <c r="K65" s="143" t="s">
        <v>8</v>
      </c>
      <c r="L65" s="74"/>
    </row>
    <row r="66" spans="1:12" ht="18" customHeight="1">
      <c r="A66" s="144" t="s">
        <v>9</v>
      </c>
      <c r="B66" s="87">
        <v>82110784</v>
      </c>
      <c r="C66" s="88">
        <v>3400317538</v>
      </c>
      <c r="D66" s="244">
        <v>82293795</v>
      </c>
      <c r="E66" s="245">
        <v>3569491329</v>
      </c>
      <c r="F66" s="89">
        <f aca="true" t="shared" si="12" ref="F66:F80">(D66-B66)/B66*100</f>
        <v>0.22288302593725082</v>
      </c>
      <c r="G66" s="90">
        <f aca="true" t="shared" si="13" ref="G66:G80">(E66-C66)/C66*100</f>
        <v>4.975235080530293</v>
      </c>
      <c r="H66" s="91">
        <v>86906135</v>
      </c>
      <c r="I66" s="92">
        <v>3571306440</v>
      </c>
      <c r="J66" s="89">
        <f aca="true" t="shared" si="14" ref="J66:J80">(H66-D66)/D66*100</f>
        <v>5.604723904153405</v>
      </c>
      <c r="K66" s="145">
        <f aca="true" t="shared" si="15" ref="K66:K80">(I66-E66)/E66*100</f>
        <v>0.050850690832424765</v>
      </c>
      <c r="L66" s="74"/>
    </row>
    <row r="67" spans="1:12" ht="18" customHeight="1">
      <c r="A67" s="144" t="s">
        <v>10</v>
      </c>
      <c r="B67" s="87">
        <v>30540926</v>
      </c>
      <c r="C67" s="88">
        <v>850669580</v>
      </c>
      <c r="D67" s="244">
        <v>29936234</v>
      </c>
      <c r="E67" s="245">
        <v>931179296</v>
      </c>
      <c r="F67" s="89">
        <f t="shared" si="12"/>
        <v>-1.979939966456813</v>
      </c>
      <c r="G67" s="90">
        <f t="shared" si="13"/>
        <v>9.464275894290235</v>
      </c>
      <c r="H67" s="91">
        <v>31417794</v>
      </c>
      <c r="I67" s="92">
        <v>995420662</v>
      </c>
      <c r="J67" s="89">
        <f t="shared" si="14"/>
        <v>4.949052709836514</v>
      </c>
      <c r="K67" s="145">
        <f t="shared" si="15"/>
        <v>6.898925510474409</v>
      </c>
      <c r="L67" s="74"/>
    </row>
    <row r="68" spans="1:12" ht="18" customHeight="1">
      <c r="A68" s="144" t="s">
        <v>11</v>
      </c>
      <c r="B68" s="87">
        <v>19683216</v>
      </c>
      <c r="C68" s="88">
        <v>308126583</v>
      </c>
      <c r="D68" s="244">
        <v>22980955</v>
      </c>
      <c r="E68" s="245">
        <v>437269144</v>
      </c>
      <c r="F68" s="89">
        <f t="shared" si="12"/>
        <v>16.7540660022224</v>
      </c>
      <c r="G68" s="90">
        <f t="shared" si="13"/>
        <v>41.91217769743677</v>
      </c>
      <c r="H68" s="91">
        <v>22244949</v>
      </c>
      <c r="I68" s="92">
        <v>557687048</v>
      </c>
      <c r="J68" s="89">
        <f t="shared" si="14"/>
        <v>-3.2026780436235134</v>
      </c>
      <c r="K68" s="145">
        <f t="shared" si="15"/>
        <v>27.53862367201469</v>
      </c>
      <c r="L68" s="74"/>
    </row>
    <row r="69" spans="1:12" ht="18" customHeight="1">
      <c r="A69" s="144" t="s">
        <v>133</v>
      </c>
      <c r="B69" s="87">
        <v>9596503</v>
      </c>
      <c r="C69" s="88">
        <v>255759305</v>
      </c>
      <c r="D69" s="244">
        <v>9162062</v>
      </c>
      <c r="E69" s="245">
        <v>265999347</v>
      </c>
      <c r="F69" s="89">
        <f>(D69-B69)/B69*100</f>
        <v>-4.527076165140572</v>
      </c>
      <c r="G69" s="90">
        <f>(E69-C69)/C69*100</f>
        <v>4.003780820408469</v>
      </c>
      <c r="H69" s="91">
        <v>8005165</v>
      </c>
      <c r="I69" s="92">
        <v>234115178</v>
      </c>
      <c r="J69" s="89">
        <f>(H69-D69)/D69*100</f>
        <v>-12.6270374507398</v>
      </c>
      <c r="K69" s="145">
        <f>(I69-E69)/E69*100</f>
        <v>-11.986559124898905</v>
      </c>
      <c r="L69" s="74"/>
    </row>
    <row r="70" spans="1:12" ht="18" customHeight="1">
      <c r="A70" s="144" t="s">
        <v>149</v>
      </c>
      <c r="B70" s="87">
        <v>676820</v>
      </c>
      <c r="C70" s="88">
        <v>2566500</v>
      </c>
      <c r="D70" s="244">
        <v>581061</v>
      </c>
      <c r="E70" s="245">
        <v>2843528</v>
      </c>
      <c r="F70" s="89">
        <f t="shared" si="12"/>
        <v>-14.148370320026004</v>
      </c>
      <c r="G70" s="90">
        <f t="shared" si="13"/>
        <v>10.79399961036431</v>
      </c>
      <c r="H70" s="91">
        <v>502393</v>
      </c>
      <c r="I70" s="92">
        <v>2229775</v>
      </c>
      <c r="J70" s="89">
        <f t="shared" si="14"/>
        <v>-13.538681825144003</v>
      </c>
      <c r="K70" s="145">
        <f t="shared" si="15"/>
        <v>-21.584208068287</v>
      </c>
      <c r="L70" s="74"/>
    </row>
    <row r="71" spans="1:12" ht="18" customHeight="1">
      <c r="A71" s="278" t="s">
        <v>12</v>
      </c>
      <c r="B71" s="87">
        <v>17368926</v>
      </c>
      <c r="C71" s="88">
        <v>658091070</v>
      </c>
      <c r="D71" s="244">
        <v>15844552</v>
      </c>
      <c r="E71" s="245">
        <v>758965804</v>
      </c>
      <c r="F71" s="89">
        <f t="shared" si="12"/>
        <v>-8.776443632726629</v>
      </c>
      <c r="G71" s="90">
        <f t="shared" si="13"/>
        <v>15.32838517319495</v>
      </c>
      <c r="H71" s="91">
        <v>19344685</v>
      </c>
      <c r="I71" s="92">
        <v>884205069</v>
      </c>
      <c r="J71" s="89">
        <f t="shared" si="14"/>
        <v>22.09045102695236</v>
      </c>
      <c r="K71" s="145">
        <f t="shared" si="15"/>
        <v>16.501305373700344</v>
      </c>
      <c r="L71" s="74"/>
    </row>
    <row r="72" spans="1:12" ht="18" customHeight="1">
      <c r="A72" s="144" t="s">
        <v>13</v>
      </c>
      <c r="B72" s="87">
        <v>35224551</v>
      </c>
      <c r="C72" s="88">
        <v>1640748206</v>
      </c>
      <c r="D72" s="244">
        <v>39281805</v>
      </c>
      <c r="E72" s="245">
        <v>1972202250</v>
      </c>
      <c r="F72" s="89">
        <f t="shared" si="12"/>
        <v>11.518256116309331</v>
      </c>
      <c r="G72" s="90">
        <f t="shared" si="13"/>
        <v>20.20139609404516</v>
      </c>
      <c r="H72" s="91">
        <v>37348159</v>
      </c>
      <c r="I72" s="92">
        <v>2203299831</v>
      </c>
      <c r="J72" s="89">
        <f t="shared" si="14"/>
        <v>-4.9224978332843925</v>
      </c>
      <c r="K72" s="145">
        <f t="shared" si="15"/>
        <v>11.717742488124633</v>
      </c>
      <c r="L72" s="74"/>
    </row>
    <row r="73" spans="1:12" ht="18" customHeight="1">
      <c r="A73" s="144" t="s">
        <v>14</v>
      </c>
      <c r="B73" s="87">
        <v>1222163</v>
      </c>
      <c r="C73" s="88">
        <v>70376105</v>
      </c>
      <c r="D73" s="244">
        <v>1789704</v>
      </c>
      <c r="E73" s="245">
        <v>84815694</v>
      </c>
      <c r="F73" s="89">
        <f t="shared" si="12"/>
        <v>46.43742283148811</v>
      </c>
      <c r="G73" s="90">
        <f t="shared" si="13"/>
        <v>20.517743913221683</v>
      </c>
      <c r="H73" s="91">
        <v>2101389</v>
      </c>
      <c r="I73" s="92">
        <v>78046011</v>
      </c>
      <c r="J73" s="89">
        <f t="shared" si="14"/>
        <v>17.41544970564965</v>
      </c>
      <c r="K73" s="145">
        <f t="shared" si="15"/>
        <v>-7.981639577222584</v>
      </c>
      <c r="L73" s="74"/>
    </row>
    <row r="74" spans="1:12" ht="18" customHeight="1">
      <c r="A74" s="144" t="s">
        <v>15</v>
      </c>
      <c r="B74" s="87">
        <v>4725033</v>
      </c>
      <c r="C74" s="88">
        <v>284341510</v>
      </c>
      <c r="D74" s="244">
        <v>4036536</v>
      </c>
      <c r="E74" s="245">
        <v>340780656</v>
      </c>
      <c r="F74" s="89">
        <f t="shared" si="12"/>
        <v>-14.57126331181179</v>
      </c>
      <c r="G74" s="90">
        <f t="shared" si="13"/>
        <v>19.849070225448266</v>
      </c>
      <c r="H74" s="91">
        <v>4253247</v>
      </c>
      <c r="I74" s="92">
        <v>371132440</v>
      </c>
      <c r="J74" s="89">
        <f t="shared" si="14"/>
        <v>5.368736956638068</v>
      </c>
      <c r="K74" s="145">
        <f t="shared" si="15"/>
        <v>8.90654544664061</v>
      </c>
      <c r="L74" s="74"/>
    </row>
    <row r="75" spans="1:12" ht="18" customHeight="1">
      <c r="A75" s="144" t="s">
        <v>16</v>
      </c>
      <c r="B75" s="87">
        <v>4847219</v>
      </c>
      <c r="C75" s="88">
        <v>61641426</v>
      </c>
      <c r="D75" s="244">
        <v>5186705</v>
      </c>
      <c r="E75" s="245">
        <v>93255297</v>
      </c>
      <c r="F75" s="89">
        <f t="shared" si="12"/>
        <v>7.003727291876022</v>
      </c>
      <c r="G75" s="90">
        <f t="shared" si="13"/>
        <v>51.286728830705506</v>
      </c>
      <c r="H75" s="91">
        <v>4522861</v>
      </c>
      <c r="I75" s="92">
        <v>126808393</v>
      </c>
      <c r="J75" s="89">
        <f t="shared" si="14"/>
        <v>-12.79895424937412</v>
      </c>
      <c r="K75" s="145">
        <f t="shared" si="15"/>
        <v>35.97982857745872</v>
      </c>
      <c r="L75" s="74"/>
    </row>
    <row r="76" spans="1:12" ht="18" customHeight="1">
      <c r="A76" s="144" t="s">
        <v>17</v>
      </c>
      <c r="B76" s="87">
        <v>21073114</v>
      </c>
      <c r="C76" s="88">
        <v>269652919</v>
      </c>
      <c r="D76" s="244">
        <v>22714081</v>
      </c>
      <c r="E76" s="245">
        <v>429656017</v>
      </c>
      <c r="F76" s="89">
        <f t="shared" si="12"/>
        <v>7.787017144215136</v>
      </c>
      <c r="G76" s="90">
        <f t="shared" si="13"/>
        <v>59.336683093721675</v>
      </c>
      <c r="H76" s="91">
        <v>22827485</v>
      </c>
      <c r="I76" s="92">
        <v>542188625</v>
      </c>
      <c r="J76" s="89">
        <f t="shared" si="14"/>
        <v>0.49926739276838894</v>
      </c>
      <c r="K76" s="145">
        <f t="shared" si="15"/>
        <v>26.191325978800386</v>
      </c>
      <c r="L76" s="74"/>
    </row>
    <row r="77" spans="1:12" ht="18" customHeight="1">
      <c r="A77" s="144" t="s">
        <v>18</v>
      </c>
      <c r="B77" s="87">
        <v>653005</v>
      </c>
      <c r="C77" s="88">
        <v>5993714</v>
      </c>
      <c r="D77" s="244">
        <v>1127759</v>
      </c>
      <c r="E77" s="245">
        <v>8177558</v>
      </c>
      <c r="F77" s="89">
        <f t="shared" si="12"/>
        <v>72.70296552093782</v>
      </c>
      <c r="G77" s="90">
        <f t="shared" si="13"/>
        <v>36.4355723346159</v>
      </c>
      <c r="H77" s="91">
        <v>1029856</v>
      </c>
      <c r="I77" s="92">
        <v>8678669</v>
      </c>
      <c r="J77" s="89">
        <f t="shared" si="14"/>
        <v>-8.681198731289221</v>
      </c>
      <c r="K77" s="145">
        <f t="shared" si="15"/>
        <v>6.12788071940303</v>
      </c>
      <c r="L77" s="74"/>
    </row>
    <row r="78" spans="1:12" ht="18" customHeight="1">
      <c r="A78" s="144" t="s">
        <v>19</v>
      </c>
      <c r="B78" s="87">
        <v>3018568</v>
      </c>
      <c r="C78" s="88">
        <v>120089315</v>
      </c>
      <c r="D78" s="244">
        <v>3298129</v>
      </c>
      <c r="E78" s="245">
        <v>106106016</v>
      </c>
      <c r="F78" s="89">
        <f t="shared" si="12"/>
        <v>9.261378242928435</v>
      </c>
      <c r="G78" s="90">
        <f t="shared" si="13"/>
        <v>-11.644082573041574</v>
      </c>
      <c r="H78" s="91">
        <v>5138097</v>
      </c>
      <c r="I78" s="92">
        <v>129441673</v>
      </c>
      <c r="J78" s="89">
        <f t="shared" si="14"/>
        <v>55.788236300035564</v>
      </c>
      <c r="K78" s="145">
        <f t="shared" si="15"/>
        <v>21.992774660392488</v>
      </c>
      <c r="L78" s="74"/>
    </row>
    <row r="79" spans="1:12" ht="18" customHeight="1">
      <c r="A79" s="144" t="s">
        <v>20</v>
      </c>
      <c r="B79" s="87">
        <v>1278642</v>
      </c>
      <c r="C79" s="88">
        <v>30028088</v>
      </c>
      <c r="D79" s="244">
        <v>1302258</v>
      </c>
      <c r="E79" s="245">
        <v>32456371</v>
      </c>
      <c r="F79" s="89">
        <f t="shared" si="12"/>
        <v>1.8469595086036592</v>
      </c>
      <c r="G79" s="90">
        <f t="shared" si="13"/>
        <v>8.08670535400056</v>
      </c>
      <c r="H79" s="91">
        <v>1399578</v>
      </c>
      <c r="I79" s="92">
        <v>41903051</v>
      </c>
      <c r="J79" s="89">
        <f t="shared" si="14"/>
        <v>7.47317351861152</v>
      </c>
      <c r="K79" s="145">
        <f t="shared" si="15"/>
        <v>29.105780187193446</v>
      </c>
      <c r="L79" s="74"/>
    </row>
    <row r="80" spans="1:12" ht="18" customHeight="1">
      <c r="A80" s="144" t="s">
        <v>21</v>
      </c>
      <c r="B80" s="87">
        <v>5826429</v>
      </c>
      <c r="C80" s="88">
        <v>200033226</v>
      </c>
      <c r="D80" s="244">
        <v>6692146</v>
      </c>
      <c r="E80" s="245">
        <v>216435370</v>
      </c>
      <c r="F80" s="89">
        <f t="shared" si="12"/>
        <v>14.858449317755351</v>
      </c>
      <c r="G80" s="90">
        <f t="shared" si="13"/>
        <v>8.19970978221388</v>
      </c>
      <c r="H80" s="91">
        <v>7059697</v>
      </c>
      <c r="I80" s="92">
        <v>236862282</v>
      </c>
      <c r="J80" s="89">
        <f t="shared" si="14"/>
        <v>5.492274077702429</v>
      </c>
      <c r="K80" s="145">
        <f t="shared" si="15"/>
        <v>9.437880693899523</v>
      </c>
      <c r="L80" s="74"/>
    </row>
    <row r="81" spans="1:12" ht="14.25">
      <c r="A81" s="146"/>
      <c r="B81" s="97"/>
      <c r="C81" s="98"/>
      <c r="D81" s="246"/>
      <c r="E81" s="247"/>
      <c r="F81" s="95"/>
      <c r="G81" s="96"/>
      <c r="H81" s="97"/>
      <c r="I81" s="98"/>
      <c r="J81" s="95"/>
      <c r="K81" s="147"/>
      <c r="L81" s="74"/>
    </row>
    <row r="82" spans="1:12" ht="15">
      <c r="A82" s="148" t="s">
        <v>137</v>
      </c>
      <c r="B82" s="97">
        <f>SUM(B66:B80)</f>
        <v>237845899</v>
      </c>
      <c r="C82" s="98">
        <f>SUM(C66:C80)</f>
        <v>8158435085</v>
      </c>
      <c r="D82" s="246">
        <f>SUM(D66:D80)</f>
        <v>246227782</v>
      </c>
      <c r="E82" s="247">
        <f>SUM(E66:E80)</f>
        <v>9249633677</v>
      </c>
      <c r="F82" s="99">
        <f>(D82-B82)/B82*100</f>
        <v>3.524081363286403</v>
      </c>
      <c r="G82" s="100">
        <f>(E82-C82)/C82*100</f>
        <v>13.375096824711697</v>
      </c>
      <c r="H82" s="97">
        <f>SUM(H66:H80)</f>
        <v>254101490</v>
      </c>
      <c r="I82" s="98">
        <f>SUM(I66:I80)</f>
        <v>9983325147</v>
      </c>
      <c r="J82" s="99">
        <f>(H82-D82)/D82*100</f>
        <v>3.1977333898089535</v>
      </c>
      <c r="K82" s="149">
        <f>(I82-E82)/E82*100</f>
        <v>7.932113807105531</v>
      </c>
      <c r="L82" s="74"/>
    </row>
    <row r="83" spans="1:12" ht="15">
      <c r="A83" s="148"/>
      <c r="B83" s="97"/>
      <c r="C83" s="98"/>
      <c r="D83" s="246"/>
      <c r="E83" s="247"/>
      <c r="F83" s="99"/>
      <c r="G83" s="100"/>
      <c r="H83" s="97"/>
      <c r="I83" s="98"/>
      <c r="J83" s="99"/>
      <c r="K83" s="149"/>
      <c r="L83" s="74"/>
    </row>
    <row r="84" spans="1:12" ht="18" customHeight="1">
      <c r="A84" s="150" t="s">
        <v>138</v>
      </c>
      <c r="B84" s="248">
        <v>20296</v>
      </c>
      <c r="C84" s="249">
        <v>724892</v>
      </c>
      <c r="D84" s="248">
        <v>44110</v>
      </c>
      <c r="E84" s="249">
        <v>1525499</v>
      </c>
      <c r="F84" s="262">
        <f aca="true" t="shared" si="16" ref="F84:F92">(D84-B84)/B84*100</f>
        <v>117.33346472211272</v>
      </c>
      <c r="G84" s="263">
        <f aca="true" t="shared" si="17" ref="G84:G92">(E84-C84)/C84*100</f>
        <v>110.44500422131848</v>
      </c>
      <c r="H84" s="105">
        <v>30207</v>
      </c>
      <c r="I84" s="106">
        <v>2344426</v>
      </c>
      <c r="J84" s="262">
        <f aca="true" t="shared" si="18" ref="J84:J92">(H84-D84)/D84*100</f>
        <v>-31.518929947857625</v>
      </c>
      <c r="K84" s="264">
        <f aca="true" t="shared" si="19" ref="K84:K92">(I84-E84)/E84*100</f>
        <v>53.6825655080731</v>
      </c>
      <c r="L84" s="74"/>
    </row>
    <row r="85" spans="1:12" ht="18" customHeight="1">
      <c r="A85" s="150" t="s">
        <v>139</v>
      </c>
      <c r="B85" s="248">
        <v>48765</v>
      </c>
      <c r="C85" s="249">
        <v>1649530</v>
      </c>
      <c r="D85" s="248">
        <v>101384</v>
      </c>
      <c r="E85" s="249">
        <v>3050084</v>
      </c>
      <c r="F85" s="262">
        <f t="shared" si="16"/>
        <v>107.90320926894287</v>
      </c>
      <c r="G85" s="263">
        <f t="shared" si="17"/>
        <v>84.90624602159403</v>
      </c>
      <c r="H85" s="105">
        <v>88446</v>
      </c>
      <c r="I85" s="106">
        <v>4810534</v>
      </c>
      <c r="J85" s="262">
        <f t="shared" si="18"/>
        <v>-12.761382466661406</v>
      </c>
      <c r="K85" s="264">
        <f t="shared" si="19"/>
        <v>57.7180825183831</v>
      </c>
      <c r="L85" s="74"/>
    </row>
    <row r="86" spans="1:12" ht="18" customHeight="1">
      <c r="A86" s="150" t="s">
        <v>140</v>
      </c>
      <c r="B86" s="248">
        <v>33052</v>
      </c>
      <c r="C86" s="249">
        <v>1564319</v>
      </c>
      <c r="D86" s="248">
        <v>14827</v>
      </c>
      <c r="E86" s="249">
        <v>2021676</v>
      </c>
      <c r="F86" s="262">
        <f t="shared" si="16"/>
        <v>-55.14038484811812</v>
      </c>
      <c r="G86" s="263">
        <f t="shared" si="17"/>
        <v>29.236811673322382</v>
      </c>
      <c r="H86" s="105">
        <v>56489</v>
      </c>
      <c r="I86" s="106">
        <v>5453622</v>
      </c>
      <c r="J86" s="262">
        <f t="shared" si="18"/>
        <v>280.98738787347406</v>
      </c>
      <c r="K86" s="264">
        <f t="shared" si="19"/>
        <v>169.75746855579231</v>
      </c>
      <c r="L86" s="74"/>
    </row>
    <row r="87" spans="1:12" ht="18" customHeight="1">
      <c r="A87" s="150" t="s">
        <v>141</v>
      </c>
      <c r="B87" s="248">
        <v>63163</v>
      </c>
      <c r="C87" s="249">
        <v>3806700</v>
      </c>
      <c r="D87" s="248">
        <v>71484</v>
      </c>
      <c r="E87" s="249">
        <v>5336753</v>
      </c>
      <c r="F87" s="262">
        <f t="shared" si="16"/>
        <v>13.173851780314424</v>
      </c>
      <c r="G87" s="263">
        <f t="shared" si="17"/>
        <v>40.193684818871986</v>
      </c>
      <c r="H87" s="105">
        <v>107425</v>
      </c>
      <c r="I87" s="106">
        <v>9557970</v>
      </c>
      <c r="J87" s="262">
        <f t="shared" si="18"/>
        <v>50.278383974036146</v>
      </c>
      <c r="K87" s="264">
        <f t="shared" si="19"/>
        <v>79.09710267647763</v>
      </c>
      <c r="L87" s="74"/>
    </row>
    <row r="88" spans="1:12" ht="18" customHeight="1">
      <c r="A88" s="150" t="s">
        <v>128</v>
      </c>
      <c r="B88" s="248">
        <v>1898723</v>
      </c>
      <c r="C88" s="249">
        <v>46040074</v>
      </c>
      <c r="D88" s="248">
        <v>2278495</v>
      </c>
      <c r="E88" s="249">
        <v>42153501</v>
      </c>
      <c r="F88" s="262">
        <f t="shared" si="16"/>
        <v>20.001443075161568</v>
      </c>
      <c r="G88" s="263">
        <f t="shared" si="17"/>
        <v>-8.441717535032632</v>
      </c>
      <c r="H88" s="105">
        <v>2820136</v>
      </c>
      <c r="I88" s="106">
        <v>46737401</v>
      </c>
      <c r="J88" s="262">
        <f t="shared" si="18"/>
        <v>23.771875733762858</v>
      </c>
      <c r="K88" s="264">
        <f t="shared" si="19"/>
        <v>10.874304366795062</v>
      </c>
      <c r="L88" s="74"/>
    </row>
    <row r="89" spans="1:12" ht="18" customHeight="1">
      <c r="A89" s="150" t="s">
        <v>143</v>
      </c>
      <c r="B89" s="248">
        <v>614257</v>
      </c>
      <c r="C89" s="249">
        <v>24112637</v>
      </c>
      <c r="D89" s="248">
        <v>517366</v>
      </c>
      <c r="E89" s="249">
        <v>29495709</v>
      </c>
      <c r="F89" s="262">
        <f t="shared" si="16"/>
        <v>-15.77369081671027</v>
      </c>
      <c r="G89" s="263">
        <f t="shared" si="17"/>
        <v>22.32469223503012</v>
      </c>
      <c r="H89" s="105">
        <v>539753</v>
      </c>
      <c r="I89" s="106">
        <v>54393365</v>
      </c>
      <c r="J89" s="262">
        <f t="shared" si="18"/>
        <v>4.327110788107452</v>
      </c>
      <c r="K89" s="264">
        <f t="shared" si="19"/>
        <v>84.41111213837917</v>
      </c>
      <c r="L89" s="74"/>
    </row>
    <row r="90" spans="1:12" ht="18" customHeight="1">
      <c r="A90" s="150" t="s">
        <v>144</v>
      </c>
      <c r="B90" s="248">
        <v>241375</v>
      </c>
      <c r="C90" s="249">
        <v>4313914</v>
      </c>
      <c r="D90" s="248">
        <v>220269</v>
      </c>
      <c r="E90" s="249">
        <v>3944886</v>
      </c>
      <c r="F90" s="262">
        <f t="shared" si="16"/>
        <v>-8.744070429829105</v>
      </c>
      <c r="G90" s="263">
        <f t="shared" si="17"/>
        <v>-8.554366174198186</v>
      </c>
      <c r="H90" s="105">
        <v>283512</v>
      </c>
      <c r="I90" s="106">
        <v>6388104</v>
      </c>
      <c r="J90" s="262">
        <f t="shared" si="18"/>
        <v>28.711711589011617</v>
      </c>
      <c r="K90" s="264">
        <f t="shared" si="19"/>
        <v>61.93380493124516</v>
      </c>
      <c r="L90" s="74"/>
    </row>
    <row r="91" spans="1:12" ht="18" customHeight="1">
      <c r="A91" s="150" t="s">
        <v>142</v>
      </c>
      <c r="B91" s="248">
        <v>1525045</v>
      </c>
      <c r="C91" s="249">
        <v>15767215</v>
      </c>
      <c r="D91" s="248">
        <v>1032982</v>
      </c>
      <c r="E91" s="249">
        <v>21529301</v>
      </c>
      <c r="F91" s="262">
        <f t="shared" si="16"/>
        <v>-32.26547413355016</v>
      </c>
      <c r="G91" s="263">
        <f t="shared" si="17"/>
        <v>36.544729046949634</v>
      </c>
      <c r="H91" s="105">
        <v>1184002</v>
      </c>
      <c r="I91" s="106">
        <v>23798864</v>
      </c>
      <c r="J91" s="262">
        <f t="shared" si="18"/>
        <v>14.619809444888682</v>
      </c>
      <c r="K91" s="264">
        <f t="shared" si="19"/>
        <v>10.541740300811437</v>
      </c>
      <c r="L91" s="74"/>
    </row>
    <row r="92" spans="1:12" ht="18" customHeight="1">
      <c r="A92" s="150" t="s">
        <v>145</v>
      </c>
      <c r="B92" s="248">
        <v>275971</v>
      </c>
      <c r="C92" s="249">
        <v>12586635</v>
      </c>
      <c r="D92" s="248">
        <v>261954</v>
      </c>
      <c r="E92" s="249">
        <v>15572972</v>
      </c>
      <c r="F92" s="262">
        <f t="shared" si="16"/>
        <v>-5.079156867931776</v>
      </c>
      <c r="G92" s="263">
        <f t="shared" si="17"/>
        <v>23.72625407823457</v>
      </c>
      <c r="H92" s="105">
        <v>286482</v>
      </c>
      <c r="I92" s="106">
        <v>18402587</v>
      </c>
      <c r="J92" s="262">
        <f t="shared" si="18"/>
        <v>9.363476030142696</v>
      </c>
      <c r="K92" s="264">
        <f t="shared" si="19"/>
        <v>18.17003844866606</v>
      </c>
      <c r="L92" s="74"/>
    </row>
    <row r="93" spans="1:12" ht="18" customHeight="1">
      <c r="A93" s="150" t="s">
        <v>147</v>
      </c>
      <c r="B93" s="248">
        <v>0</v>
      </c>
      <c r="C93" s="249">
        <v>0</v>
      </c>
      <c r="D93" s="248">
        <v>0</v>
      </c>
      <c r="E93" s="249">
        <v>0</v>
      </c>
      <c r="F93" s="107" t="s">
        <v>44</v>
      </c>
      <c r="G93" s="108" t="s">
        <v>44</v>
      </c>
      <c r="H93" s="105">
        <v>0</v>
      </c>
      <c r="I93" s="106">
        <v>0</v>
      </c>
      <c r="J93" s="262" t="s">
        <v>44</v>
      </c>
      <c r="K93" s="264" t="s">
        <v>44</v>
      </c>
      <c r="L93" s="74"/>
    </row>
    <row r="94" spans="1:12" ht="14.25">
      <c r="A94" s="146"/>
      <c r="B94" s="97"/>
      <c r="C94" s="98"/>
      <c r="D94" s="246"/>
      <c r="E94" s="247"/>
      <c r="F94" s="99"/>
      <c r="G94" s="100"/>
      <c r="H94" s="97"/>
      <c r="I94" s="98"/>
      <c r="J94" s="99"/>
      <c r="K94" s="149"/>
      <c r="L94" s="74"/>
    </row>
    <row r="95" spans="1:12" ht="15">
      <c r="A95" s="258" t="s">
        <v>146</v>
      </c>
      <c r="B95" s="255">
        <f>SUM(B84:B93)</f>
        <v>4720647</v>
      </c>
      <c r="C95" s="256">
        <f>SUM(C84:C93)</f>
        <v>110565916</v>
      </c>
      <c r="D95" s="255">
        <f>SUM(D84:D93)</f>
        <v>4542871</v>
      </c>
      <c r="E95" s="256">
        <f>SUM(E84:E93)</f>
        <v>124630381</v>
      </c>
      <c r="F95" s="267">
        <f>(D95-B95)/B95*100</f>
        <v>-3.7659244590836805</v>
      </c>
      <c r="G95" s="268">
        <f>(E95-C95)/C95*100</f>
        <v>12.720434568642295</v>
      </c>
      <c r="H95" s="255">
        <f>SUM(H84:H93)</f>
        <v>5396452</v>
      </c>
      <c r="I95" s="256">
        <f>SUM(I84:I93)</f>
        <v>171886873</v>
      </c>
      <c r="J95" s="267">
        <f>(H95-D95)/D95*100</f>
        <v>18.78946155415815</v>
      </c>
      <c r="K95" s="269">
        <f>(I95-E95)/E95*100</f>
        <v>37.91731327532409</v>
      </c>
      <c r="L95" s="74"/>
    </row>
    <row r="96" spans="1:12" ht="14.25">
      <c r="A96" s="146"/>
      <c r="B96" s="255"/>
      <c r="C96" s="256"/>
      <c r="D96" s="255"/>
      <c r="E96" s="256"/>
      <c r="F96" s="267"/>
      <c r="G96" s="268"/>
      <c r="H96" s="255"/>
      <c r="I96" s="256"/>
      <c r="J96" s="267"/>
      <c r="K96" s="269"/>
      <c r="L96" s="74"/>
    </row>
    <row r="97" spans="1:12" ht="15">
      <c r="A97" s="258" t="s">
        <v>148</v>
      </c>
      <c r="B97" s="255">
        <f>B82+B95</f>
        <v>242566546</v>
      </c>
      <c r="C97" s="256">
        <f>C82+C95</f>
        <v>8269001001</v>
      </c>
      <c r="D97" s="255">
        <f>D82+D95</f>
        <v>250770653</v>
      </c>
      <c r="E97" s="256">
        <f>E82+E95</f>
        <v>9374264058</v>
      </c>
      <c r="F97" s="267">
        <f>(D97-B97)/B97*100</f>
        <v>3.38220877334008</v>
      </c>
      <c r="G97" s="268">
        <f>(E97-C97)/C97*100</f>
        <v>13.366343248311816</v>
      </c>
      <c r="H97" s="255">
        <f>H82+H95</f>
        <v>259497942</v>
      </c>
      <c r="I97" s="256">
        <f>I82+I95</f>
        <v>10155212020</v>
      </c>
      <c r="J97" s="267">
        <f>(H97-D97)/D97*100</f>
        <v>3.4801875321511404</v>
      </c>
      <c r="K97" s="269">
        <f>(I97-E97)/E97*100</f>
        <v>8.33076556376219</v>
      </c>
      <c r="L97" s="74"/>
    </row>
    <row r="98" spans="1:12" ht="14.25">
      <c r="A98" s="146"/>
      <c r="B98" s="97"/>
      <c r="C98" s="98"/>
      <c r="D98" s="246"/>
      <c r="E98" s="247"/>
      <c r="F98" s="95"/>
      <c r="G98" s="96"/>
      <c r="H98" s="97"/>
      <c r="I98" s="98"/>
      <c r="J98" s="95"/>
      <c r="K98" s="147"/>
      <c r="L98" s="74"/>
    </row>
    <row r="99" spans="1:12" ht="18" customHeight="1">
      <c r="A99" s="150" t="s">
        <v>22</v>
      </c>
      <c r="B99" s="101">
        <v>61797313</v>
      </c>
      <c r="C99" s="102">
        <v>1542453475</v>
      </c>
      <c r="D99" s="248">
        <v>64761181</v>
      </c>
      <c r="E99" s="249">
        <v>1523185768</v>
      </c>
      <c r="F99" s="103">
        <f aca="true" t="shared" si="20" ref="F99:G101">(D99-B99)/B99*100</f>
        <v>4.7961114425800355</v>
      </c>
      <c r="G99" s="104">
        <f t="shared" si="20"/>
        <v>-1.2491596869720818</v>
      </c>
      <c r="H99" s="105">
        <v>58395680</v>
      </c>
      <c r="I99" s="106">
        <v>1267903409</v>
      </c>
      <c r="J99" s="103">
        <f aca="true" t="shared" si="21" ref="J99:K101">(H99-D99)/D99*100</f>
        <v>-9.829192274921608</v>
      </c>
      <c r="K99" s="151">
        <f t="shared" si="21"/>
        <v>-16.75976524749147</v>
      </c>
      <c r="L99" s="74"/>
    </row>
    <row r="100" spans="1:12" ht="18" customHeight="1">
      <c r="A100" s="150" t="s">
        <v>23</v>
      </c>
      <c r="B100" s="101">
        <v>2277939</v>
      </c>
      <c r="C100" s="102">
        <v>64694235</v>
      </c>
      <c r="D100" s="248">
        <v>2493398</v>
      </c>
      <c r="E100" s="249">
        <v>74907241</v>
      </c>
      <c r="F100" s="103">
        <f t="shared" si="20"/>
        <v>9.458506132078163</v>
      </c>
      <c r="G100" s="104">
        <f t="shared" si="20"/>
        <v>15.786578201287952</v>
      </c>
      <c r="H100" s="105">
        <v>2260469</v>
      </c>
      <c r="I100" s="106">
        <v>74255962</v>
      </c>
      <c r="J100" s="103">
        <f t="shared" si="21"/>
        <v>-9.34182990441157</v>
      </c>
      <c r="K100" s="151">
        <f t="shared" si="21"/>
        <v>-0.869447320853801</v>
      </c>
      <c r="L100" s="74"/>
    </row>
    <row r="101" spans="1:12" ht="18" customHeight="1">
      <c r="A101" s="150" t="s">
        <v>24</v>
      </c>
      <c r="B101" s="101">
        <v>7387016</v>
      </c>
      <c r="C101" s="102">
        <v>111246285</v>
      </c>
      <c r="D101" s="248">
        <v>7248462</v>
      </c>
      <c r="E101" s="249">
        <v>145731170</v>
      </c>
      <c r="F101" s="103">
        <f t="shared" si="20"/>
        <v>-1.8756423432682425</v>
      </c>
      <c r="G101" s="104">
        <f t="shared" si="20"/>
        <v>30.9986845852875</v>
      </c>
      <c r="H101" s="105">
        <v>8466127</v>
      </c>
      <c r="I101" s="106">
        <v>165088712</v>
      </c>
      <c r="J101" s="103">
        <f t="shared" si="21"/>
        <v>16.798943003357124</v>
      </c>
      <c r="K101" s="151">
        <f t="shared" si="21"/>
        <v>13.28304850636964</v>
      </c>
      <c r="L101" s="74"/>
    </row>
    <row r="102" spans="1:12" ht="14.25">
      <c r="A102" s="146"/>
      <c r="B102" s="93"/>
      <c r="C102" s="94"/>
      <c r="D102" s="246"/>
      <c r="E102" s="247"/>
      <c r="F102" s="95"/>
      <c r="G102" s="96"/>
      <c r="H102" s="97"/>
      <c r="I102" s="98"/>
      <c r="J102" s="95"/>
      <c r="K102" s="147"/>
      <c r="L102" s="74"/>
    </row>
    <row r="103" spans="1:12" ht="18" customHeight="1">
      <c r="A103" s="150" t="s">
        <v>25</v>
      </c>
      <c r="B103" s="101">
        <v>2624013</v>
      </c>
      <c r="C103" s="102">
        <v>97484938</v>
      </c>
      <c r="D103" s="248">
        <v>2856641</v>
      </c>
      <c r="E103" s="249">
        <v>110868120</v>
      </c>
      <c r="F103" s="103">
        <f aca="true" t="shared" si="22" ref="F103:G105">(D103-B103)/B103*100</f>
        <v>8.865352420129016</v>
      </c>
      <c r="G103" s="104">
        <f t="shared" si="22"/>
        <v>13.728461313685198</v>
      </c>
      <c r="H103" s="105">
        <v>2998284</v>
      </c>
      <c r="I103" s="106">
        <v>124799160</v>
      </c>
      <c r="J103" s="103">
        <f aca="true" t="shared" si="23" ref="J103:K105">(H103-D103)/D103*100</f>
        <v>4.958375938733639</v>
      </c>
      <c r="K103" s="151">
        <f t="shared" si="23"/>
        <v>12.565415558593399</v>
      </c>
      <c r="L103" s="74"/>
    </row>
    <row r="104" spans="1:12" ht="18" customHeight="1">
      <c r="A104" s="150" t="s">
        <v>26</v>
      </c>
      <c r="B104" s="101">
        <v>1956203</v>
      </c>
      <c r="C104" s="102">
        <v>55850598</v>
      </c>
      <c r="D104" s="248">
        <v>2340039</v>
      </c>
      <c r="E104" s="249">
        <v>61737193</v>
      </c>
      <c r="F104" s="103">
        <f t="shared" si="22"/>
        <v>19.621481001716077</v>
      </c>
      <c r="G104" s="104">
        <f t="shared" si="22"/>
        <v>10.539896099232456</v>
      </c>
      <c r="H104" s="105">
        <v>2384372</v>
      </c>
      <c r="I104" s="106">
        <v>69823746</v>
      </c>
      <c r="J104" s="103">
        <f t="shared" si="23"/>
        <v>1.8945410738880848</v>
      </c>
      <c r="K104" s="151">
        <f t="shared" si="23"/>
        <v>13.098348996851866</v>
      </c>
      <c r="L104" s="74"/>
    </row>
    <row r="105" spans="1:12" ht="18" customHeight="1">
      <c r="A105" s="150" t="s">
        <v>27</v>
      </c>
      <c r="B105" s="101">
        <v>75396</v>
      </c>
      <c r="C105" s="102">
        <v>952310</v>
      </c>
      <c r="D105" s="248">
        <v>17140</v>
      </c>
      <c r="E105" s="249">
        <v>715677</v>
      </c>
      <c r="F105" s="103">
        <f t="shared" si="22"/>
        <v>-77.26669849859408</v>
      </c>
      <c r="G105" s="104">
        <f t="shared" si="22"/>
        <v>-24.848316199556866</v>
      </c>
      <c r="H105" s="105">
        <v>33960</v>
      </c>
      <c r="I105" s="106">
        <v>671342</v>
      </c>
      <c r="J105" s="103">
        <f t="shared" si="23"/>
        <v>98.13302217036173</v>
      </c>
      <c r="K105" s="151">
        <f t="shared" si="23"/>
        <v>-6.194833702913465</v>
      </c>
      <c r="L105" s="74"/>
    </row>
    <row r="106" spans="1:12" ht="14.25">
      <c r="A106" s="146"/>
      <c r="B106" s="93"/>
      <c r="C106" s="94"/>
      <c r="D106" s="246"/>
      <c r="E106" s="247"/>
      <c r="F106" s="95"/>
      <c r="G106" s="96"/>
      <c r="H106" s="97"/>
      <c r="I106" s="98"/>
      <c r="J106" s="95"/>
      <c r="K106" s="147"/>
      <c r="L106" s="74"/>
    </row>
    <row r="107" spans="1:12" ht="15">
      <c r="A107" s="148" t="s">
        <v>28</v>
      </c>
      <c r="B107" s="93">
        <f>SUM(B103:B105)</f>
        <v>4655612</v>
      </c>
      <c r="C107" s="94">
        <f>SUM(C103:C105)</f>
        <v>154287846</v>
      </c>
      <c r="D107" s="246">
        <f>SUM(D103:D105)</f>
        <v>5213820</v>
      </c>
      <c r="E107" s="247">
        <f>SUM(E103:E105)</f>
        <v>173320990</v>
      </c>
      <c r="F107" s="95">
        <f>(D107-B107)/B107*100</f>
        <v>11.990002603309726</v>
      </c>
      <c r="G107" s="96">
        <f>(E107-C107)/C107*100</f>
        <v>12.336126592887945</v>
      </c>
      <c r="H107" s="97">
        <f>SUM(H103:H105)</f>
        <v>5416616</v>
      </c>
      <c r="I107" s="98">
        <f>SUM(I103:I105)</f>
        <v>195294248</v>
      </c>
      <c r="J107" s="95">
        <f>(H107-D107)/D107*100</f>
        <v>3.889585754782482</v>
      </c>
      <c r="K107" s="147">
        <f>(I107-E107)/E107*100</f>
        <v>12.677782419775008</v>
      </c>
      <c r="L107" s="74"/>
    </row>
    <row r="108" spans="1:12" ht="14.25">
      <c r="A108" s="146"/>
      <c r="B108" s="97"/>
      <c r="C108" s="98"/>
      <c r="D108" s="97"/>
      <c r="E108" s="98"/>
      <c r="F108" s="95"/>
      <c r="G108" s="96"/>
      <c r="H108" s="97"/>
      <c r="I108" s="98"/>
      <c r="J108" s="95"/>
      <c r="K108" s="147"/>
      <c r="L108" s="74"/>
    </row>
    <row r="109" spans="1:12" ht="15">
      <c r="A109" s="152" t="s">
        <v>34</v>
      </c>
      <c r="B109" s="105">
        <v>382003458</v>
      </c>
      <c r="C109" s="106">
        <v>11178369997</v>
      </c>
      <c r="D109" s="105">
        <v>397987564</v>
      </c>
      <c r="E109" s="106">
        <v>12652586895</v>
      </c>
      <c r="F109" s="107">
        <f>(D109-B109)/B109*100</f>
        <v>4.184283064788382</v>
      </c>
      <c r="G109" s="108">
        <f>(E109-C109)/C109*100</f>
        <v>13.188120436124798</v>
      </c>
      <c r="H109" s="105">
        <v>404266113</v>
      </c>
      <c r="I109" s="106">
        <v>13414945761</v>
      </c>
      <c r="J109" s="107">
        <f>(H109-D109)/D109*100</f>
        <v>1.5775741676189663</v>
      </c>
      <c r="K109" s="153">
        <f>(I109-E109)/E109*100</f>
        <v>6.025320136716595</v>
      </c>
      <c r="L109" s="74"/>
    </row>
    <row r="110" spans="1:12" ht="6" customHeight="1">
      <c r="A110" s="146"/>
      <c r="B110" s="97"/>
      <c r="C110" s="98"/>
      <c r="D110" s="97"/>
      <c r="E110" s="98"/>
      <c r="F110" s="95"/>
      <c r="G110" s="96"/>
      <c r="H110" s="97"/>
      <c r="I110" s="98"/>
      <c r="J110" s="95"/>
      <c r="K110" s="147"/>
      <c r="L110" s="74"/>
    </row>
    <row r="111" spans="1:12" ht="15">
      <c r="A111" s="148" t="s">
        <v>30</v>
      </c>
      <c r="B111" s="97"/>
      <c r="C111" s="94">
        <v>47252836000</v>
      </c>
      <c r="D111" s="246"/>
      <c r="E111" s="247">
        <v>63167153000</v>
      </c>
      <c r="F111" s="95"/>
      <c r="G111" s="96">
        <f>(E111-C111)/C111*100</f>
        <v>33.679072722746206</v>
      </c>
      <c r="H111" s="97"/>
      <c r="I111" s="98">
        <v>73122150000</v>
      </c>
      <c r="J111" s="95"/>
      <c r="K111" s="147">
        <f>(I111-E111)/E111*100</f>
        <v>15.759768372020819</v>
      </c>
      <c r="L111" s="74"/>
    </row>
    <row r="112" spans="1:12" ht="6.75" customHeight="1">
      <c r="A112" s="146"/>
      <c r="B112" s="110"/>
      <c r="C112" s="122"/>
      <c r="D112" s="110"/>
      <c r="E112" s="122"/>
      <c r="F112" s="120"/>
      <c r="G112" s="121"/>
      <c r="H112" s="110"/>
      <c r="I112" s="122"/>
      <c r="J112" s="120"/>
      <c r="K112" s="169"/>
      <c r="L112" s="74"/>
    </row>
    <row r="113" spans="1:12" ht="15.75" thickBot="1">
      <c r="A113" s="154" t="s">
        <v>35</v>
      </c>
      <c r="B113" s="157"/>
      <c r="C113" s="156">
        <f>(C109*100)/C111</f>
        <v>23.65650602854821</v>
      </c>
      <c r="D113" s="157"/>
      <c r="E113" s="156">
        <f>(E109*100)/E111</f>
        <v>20.030326354901575</v>
      </c>
      <c r="F113" s="160"/>
      <c r="G113" s="170"/>
      <c r="H113" s="157"/>
      <c r="I113" s="156">
        <f>(I109*100)/I111</f>
        <v>18.345939993558723</v>
      </c>
      <c r="J113" s="160"/>
      <c r="K113" s="161">
        <f>(I113-E113)/E113*100</f>
        <v>-8.409180816620445</v>
      </c>
      <c r="L113" s="74"/>
    </row>
    <row r="114" spans="1:12" ht="14.25" thickTop="1">
      <c r="A114" s="113" t="s">
        <v>161</v>
      </c>
      <c r="B114" s="114"/>
      <c r="C114" s="114"/>
      <c r="D114" s="114"/>
      <c r="E114" s="114"/>
      <c r="F114" s="114"/>
      <c r="G114" s="114"/>
      <c r="H114" s="114"/>
      <c r="I114" s="114"/>
      <c r="J114" s="123"/>
      <c r="K114" s="123"/>
      <c r="L114" s="74"/>
    </row>
    <row r="115" spans="1:12" ht="13.5">
      <c r="A115" s="113"/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74"/>
    </row>
    <row r="116" spans="1:12" ht="13.5" thickBot="1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74"/>
    </row>
    <row r="117" spans="1:12" ht="24" thickTop="1">
      <c r="A117" s="282" t="s">
        <v>153</v>
      </c>
      <c r="B117" s="283"/>
      <c r="C117" s="283"/>
      <c r="D117" s="283"/>
      <c r="E117" s="283"/>
      <c r="F117" s="283"/>
      <c r="G117" s="283"/>
      <c r="H117" s="283"/>
      <c r="I117" s="283"/>
      <c r="J117" s="283"/>
      <c r="K117" s="284"/>
      <c r="L117" s="74"/>
    </row>
    <row r="118" spans="1:12" ht="26.25">
      <c r="A118" s="285" t="s">
        <v>36</v>
      </c>
      <c r="B118" s="286"/>
      <c r="C118" s="286"/>
      <c r="D118" s="286"/>
      <c r="E118" s="286"/>
      <c r="F118" s="286"/>
      <c r="G118" s="286"/>
      <c r="H118" s="286"/>
      <c r="I118" s="286"/>
      <c r="J118" s="286"/>
      <c r="K118" s="287"/>
      <c r="L118" s="74"/>
    </row>
    <row r="119" spans="1:12" ht="18">
      <c r="A119" s="136" t="s">
        <v>37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137"/>
      <c r="L119" s="74"/>
    </row>
    <row r="120" spans="1:12" ht="28.5">
      <c r="A120" s="138"/>
      <c r="B120" s="75">
        <v>2003</v>
      </c>
      <c r="C120" s="75"/>
      <c r="D120" s="75">
        <v>2004</v>
      </c>
      <c r="E120" s="75"/>
      <c r="F120" s="231" t="s">
        <v>135</v>
      </c>
      <c r="G120" s="231" t="s">
        <v>135</v>
      </c>
      <c r="H120" s="75">
        <v>2005</v>
      </c>
      <c r="I120" s="75"/>
      <c r="J120" s="231" t="s">
        <v>154</v>
      </c>
      <c r="K120" s="232" t="s">
        <v>154</v>
      </c>
      <c r="L120" s="74"/>
    </row>
    <row r="121" spans="1:12" ht="18">
      <c r="A121" s="138"/>
      <c r="B121" s="75" t="s">
        <v>129</v>
      </c>
      <c r="C121" s="75"/>
      <c r="D121" s="75" t="s">
        <v>129</v>
      </c>
      <c r="E121" s="75"/>
      <c r="F121" s="76" t="s">
        <v>2</v>
      </c>
      <c r="G121" s="76" t="s">
        <v>2</v>
      </c>
      <c r="H121" s="75" t="s">
        <v>129</v>
      </c>
      <c r="I121" s="75"/>
      <c r="J121" s="76" t="s">
        <v>2</v>
      </c>
      <c r="K121" s="139" t="s">
        <v>2</v>
      </c>
      <c r="L121" s="74"/>
    </row>
    <row r="122" spans="1:12" ht="15">
      <c r="A122" s="140"/>
      <c r="B122" s="77"/>
      <c r="C122" s="78"/>
      <c r="D122" s="77"/>
      <c r="E122" s="78"/>
      <c r="F122" s="79" t="s">
        <v>3</v>
      </c>
      <c r="G122" s="80" t="s">
        <v>4</v>
      </c>
      <c r="H122" s="81"/>
      <c r="I122" s="82"/>
      <c r="J122" s="79" t="s">
        <v>4</v>
      </c>
      <c r="K122" s="141" t="s">
        <v>4</v>
      </c>
      <c r="L122" s="74"/>
    </row>
    <row r="123" spans="1:12" ht="15">
      <c r="A123" s="142"/>
      <c r="B123" s="115" t="s">
        <v>5</v>
      </c>
      <c r="C123" s="116" t="s">
        <v>6</v>
      </c>
      <c r="D123" s="117" t="s">
        <v>5</v>
      </c>
      <c r="E123" s="118" t="s">
        <v>6</v>
      </c>
      <c r="F123" s="85" t="s">
        <v>7</v>
      </c>
      <c r="G123" s="86" t="s">
        <v>8</v>
      </c>
      <c r="H123" s="117" t="s">
        <v>5</v>
      </c>
      <c r="I123" s="118" t="s">
        <v>6</v>
      </c>
      <c r="J123" s="85" t="s">
        <v>7</v>
      </c>
      <c r="K123" s="143" t="s">
        <v>8</v>
      </c>
      <c r="L123" s="74"/>
    </row>
    <row r="124" spans="1:12" ht="18" customHeight="1">
      <c r="A124" s="144" t="s">
        <v>9</v>
      </c>
      <c r="B124" s="124">
        <f aca="true" t="shared" si="24" ref="B124:E127">B8+B66</f>
        <v>140696883</v>
      </c>
      <c r="C124" s="125">
        <f t="shared" si="24"/>
        <v>3689539961</v>
      </c>
      <c r="D124" s="124">
        <f t="shared" si="24"/>
        <v>143878244</v>
      </c>
      <c r="E124" s="125">
        <f t="shared" si="24"/>
        <v>3887033672</v>
      </c>
      <c r="F124" s="89">
        <f aca="true" t="shared" si="25" ref="F124:F138">(D124-B124)/B124*100</f>
        <v>2.261145330419296</v>
      </c>
      <c r="G124" s="90">
        <f aca="true" t="shared" si="26" ref="G124:G138">(E124-C124)/C124*100</f>
        <v>5.352800432780025</v>
      </c>
      <c r="H124" s="126">
        <f aca="true" t="shared" si="27" ref="H124:I127">H8+H66</f>
        <v>151323897</v>
      </c>
      <c r="I124" s="127">
        <f t="shared" si="27"/>
        <v>3900015863</v>
      </c>
      <c r="J124" s="89">
        <f aca="true" t="shared" si="28" ref="J124:K140">(H124-D124)/D124*100</f>
        <v>5.174967940253705</v>
      </c>
      <c r="K124" s="145">
        <f t="shared" si="28"/>
        <v>0.3339870990446105</v>
      </c>
      <c r="L124" s="74"/>
    </row>
    <row r="125" spans="1:12" ht="18" customHeight="1">
      <c r="A125" s="144" t="s">
        <v>10</v>
      </c>
      <c r="B125" s="124">
        <f t="shared" si="24"/>
        <v>63573043</v>
      </c>
      <c r="C125" s="125">
        <f t="shared" si="24"/>
        <v>975704700</v>
      </c>
      <c r="D125" s="124">
        <f t="shared" si="24"/>
        <v>62409927</v>
      </c>
      <c r="E125" s="125">
        <f t="shared" si="24"/>
        <v>1064280230</v>
      </c>
      <c r="F125" s="89">
        <f t="shared" si="25"/>
        <v>-1.8295742111951445</v>
      </c>
      <c r="G125" s="90">
        <f t="shared" si="26"/>
        <v>9.078108366189074</v>
      </c>
      <c r="H125" s="126">
        <f t="shared" si="27"/>
        <v>61098009</v>
      </c>
      <c r="I125" s="127">
        <f t="shared" si="27"/>
        <v>1128255408</v>
      </c>
      <c r="J125" s="89">
        <f t="shared" si="28"/>
        <v>-2.1020982767693352</v>
      </c>
      <c r="K125" s="145">
        <f t="shared" si="28"/>
        <v>6.011121525765822</v>
      </c>
      <c r="L125" s="74"/>
    </row>
    <row r="126" spans="1:12" ht="18" customHeight="1">
      <c r="A126" s="144" t="s">
        <v>11</v>
      </c>
      <c r="B126" s="124">
        <f t="shared" si="24"/>
        <v>138432117</v>
      </c>
      <c r="C126" s="125">
        <f t="shared" si="24"/>
        <v>718505186</v>
      </c>
      <c r="D126" s="124">
        <f t="shared" si="24"/>
        <v>144891216</v>
      </c>
      <c r="E126" s="125">
        <f t="shared" si="24"/>
        <v>934329929</v>
      </c>
      <c r="F126" s="89">
        <f t="shared" si="25"/>
        <v>4.665896281857772</v>
      </c>
      <c r="G126" s="90">
        <f t="shared" si="26"/>
        <v>30.0380216044815</v>
      </c>
      <c r="H126" s="126">
        <f t="shared" si="27"/>
        <v>137312812</v>
      </c>
      <c r="I126" s="127">
        <f t="shared" si="27"/>
        <v>1051495538</v>
      </c>
      <c r="J126" s="89">
        <f t="shared" si="28"/>
        <v>-5.230409550845374</v>
      </c>
      <c r="K126" s="145">
        <f t="shared" si="28"/>
        <v>12.54006805983414</v>
      </c>
      <c r="L126" s="74"/>
    </row>
    <row r="127" spans="1:12" ht="18" customHeight="1">
      <c r="A127" s="144" t="s">
        <v>133</v>
      </c>
      <c r="B127" s="124">
        <f t="shared" si="24"/>
        <v>30398470</v>
      </c>
      <c r="C127" s="125">
        <f t="shared" si="24"/>
        <v>314769569</v>
      </c>
      <c r="D127" s="124">
        <f t="shared" si="24"/>
        <v>35262596</v>
      </c>
      <c r="E127" s="125">
        <f t="shared" si="24"/>
        <v>337404602</v>
      </c>
      <c r="F127" s="89">
        <f t="shared" si="25"/>
        <v>16.001219798233265</v>
      </c>
      <c r="G127" s="90">
        <f t="shared" si="26"/>
        <v>7.1909851615929234</v>
      </c>
      <c r="H127" s="126">
        <f t="shared" si="27"/>
        <v>30838370</v>
      </c>
      <c r="I127" s="127">
        <f t="shared" si="27"/>
        <v>304203632</v>
      </c>
      <c r="J127" s="89">
        <f>(H127-D127)/D127*100</f>
        <v>-12.546512457562681</v>
      </c>
      <c r="K127" s="145">
        <f>(I127-E127)/E127*100</f>
        <v>-9.840105856054684</v>
      </c>
      <c r="L127" s="74"/>
    </row>
    <row r="128" spans="1:12" ht="18" customHeight="1">
      <c r="A128" s="144" t="s">
        <v>149</v>
      </c>
      <c r="B128" s="124">
        <f aca="true" t="shared" si="29" ref="B128:E138">B12+B70</f>
        <v>1336947</v>
      </c>
      <c r="C128" s="125">
        <f t="shared" si="29"/>
        <v>4283027</v>
      </c>
      <c r="D128" s="124">
        <f t="shared" si="29"/>
        <v>2174396</v>
      </c>
      <c r="E128" s="125">
        <f t="shared" si="29"/>
        <v>8056266</v>
      </c>
      <c r="F128" s="89">
        <f t="shared" si="25"/>
        <v>62.63890789986439</v>
      </c>
      <c r="G128" s="90">
        <f t="shared" si="26"/>
        <v>88.0974833920029</v>
      </c>
      <c r="H128" s="126">
        <f aca="true" t="shared" si="30" ref="H128:I138">H12+H70</f>
        <v>1604537</v>
      </c>
      <c r="I128" s="127">
        <f t="shared" si="30"/>
        <v>6180109</v>
      </c>
      <c r="J128" s="89">
        <f t="shared" si="28"/>
        <v>-26.207691699212106</v>
      </c>
      <c r="K128" s="145">
        <f t="shared" si="28"/>
        <v>-23.288170971514596</v>
      </c>
      <c r="L128" s="74"/>
    </row>
    <row r="129" spans="1:12" ht="18" customHeight="1">
      <c r="A129" s="144" t="s">
        <v>12</v>
      </c>
      <c r="B129" s="124">
        <f t="shared" si="29"/>
        <v>27976739</v>
      </c>
      <c r="C129" s="125">
        <f t="shared" si="29"/>
        <v>714413037</v>
      </c>
      <c r="D129" s="124">
        <f t="shared" si="29"/>
        <v>27870514</v>
      </c>
      <c r="E129" s="125">
        <f t="shared" si="29"/>
        <v>829044423</v>
      </c>
      <c r="F129" s="89">
        <f t="shared" si="25"/>
        <v>-0.3796904278229139</v>
      </c>
      <c r="G129" s="90">
        <f t="shared" si="26"/>
        <v>16.045533894701308</v>
      </c>
      <c r="H129" s="126">
        <f t="shared" si="30"/>
        <v>32749912</v>
      </c>
      <c r="I129" s="127">
        <f t="shared" si="30"/>
        <v>955597163</v>
      </c>
      <c r="J129" s="89">
        <f t="shared" si="28"/>
        <v>17.50738432739346</v>
      </c>
      <c r="K129" s="145">
        <f t="shared" si="28"/>
        <v>15.264892506248728</v>
      </c>
      <c r="L129" s="74"/>
    </row>
    <row r="130" spans="1:12" ht="18" customHeight="1">
      <c r="A130" s="144" t="s">
        <v>13</v>
      </c>
      <c r="B130" s="124">
        <f t="shared" si="29"/>
        <v>85975941</v>
      </c>
      <c r="C130" s="125">
        <f t="shared" si="29"/>
        <v>1837162608</v>
      </c>
      <c r="D130" s="124">
        <f t="shared" si="29"/>
        <v>90958278</v>
      </c>
      <c r="E130" s="125">
        <f t="shared" si="29"/>
        <v>2186224190</v>
      </c>
      <c r="F130" s="89">
        <f t="shared" si="25"/>
        <v>5.795036311379249</v>
      </c>
      <c r="G130" s="90">
        <f t="shared" si="26"/>
        <v>19.00003736631679</v>
      </c>
      <c r="H130" s="126">
        <f t="shared" si="30"/>
        <v>87908083</v>
      </c>
      <c r="I130" s="127">
        <f t="shared" si="30"/>
        <v>2409336207</v>
      </c>
      <c r="J130" s="89">
        <f t="shared" si="28"/>
        <v>-3.353400116040016</v>
      </c>
      <c r="K130" s="145">
        <f t="shared" si="28"/>
        <v>10.205358536445432</v>
      </c>
      <c r="L130" s="74"/>
    </row>
    <row r="131" spans="1:12" ht="18" customHeight="1">
      <c r="A131" s="144" t="s">
        <v>14</v>
      </c>
      <c r="B131" s="124">
        <f t="shared" si="29"/>
        <v>3858167</v>
      </c>
      <c r="C131" s="125">
        <f t="shared" si="29"/>
        <v>75878572</v>
      </c>
      <c r="D131" s="124">
        <f t="shared" si="29"/>
        <v>4202366</v>
      </c>
      <c r="E131" s="125">
        <f t="shared" si="29"/>
        <v>91143613</v>
      </c>
      <c r="F131" s="89">
        <f t="shared" si="25"/>
        <v>8.921309005027517</v>
      </c>
      <c r="G131" s="90">
        <f t="shared" si="26"/>
        <v>20.117723090518886</v>
      </c>
      <c r="H131" s="126">
        <f t="shared" si="30"/>
        <v>4259136</v>
      </c>
      <c r="I131" s="127">
        <f t="shared" si="30"/>
        <v>85677245</v>
      </c>
      <c r="J131" s="89">
        <f t="shared" si="28"/>
        <v>1.350905656480183</v>
      </c>
      <c r="K131" s="145">
        <f t="shared" si="28"/>
        <v>-5.997532706981892</v>
      </c>
      <c r="L131" s="74"/>
    </row>
    <row r="132" spans="1:12" ht="18" customHeight="1">
      <c r="A132" s="144" t="s">
        <v>15</v>
      </c>
      <c r="B132" s="124">
        <f t="shared" si="29"/>
        <v>7658824</v>
      </c>
      <c r="C132" s="125">
        <f t="shared" si="29"/>
        <v>302450399</v>
      </c>
      <c r="D132" s="124">
        <f t="shared" si="29"/>
        <v>7656496</v>
      </c>
      <c r="E132" s="125">
        <f t="shared" si="29"/>
        <v>364722375</v>
      </c>
      <c r="F132" s="89">
        <f t="shared" si="25"/>
        <v>-0.030396311496386393</v>
      </c>
      <c r="G132" s="90">
        <f t="shared" si="26"/>
        <v>20.589153198637376</v>
      </c>
      <c r="H132" s="126">
        <f t="shared" si="30"/>
        <v>8485920</v>
      </c>
      <c r="I132" s="127">
        <f t="shared" si="30"/>
        <v>400526829</v>
      </c>
      <c r="J132" s="89">
        <f t="shared" si="28"/>
        <v>10.832944992069478</v>
      </c>
      <c r="K132" s="145">
        <f t="shared" si="28"/>
        <v>9.816906352400233</v>
      </c>
      <c r="L132" s="74"/>
    </row>
    <row r="133" spans="1:12" ht="18" customHeight="1">
      <c r="A133" s="144" t="s">
        <v>16</v>
      </c>
      <c r="B133" s="124">
        <f t="shared" si="29"/>
        <v>32532858</v>
      </c>
      <c r="C133" s="125">
        <f t="shared" si="29"/>
        <v>161629236</v>
      </c>
      <c r="D133" s="124">
        <f t="shared" si="29"/>
        <v>36626725</v>
      </c>
      <c r="E133" s="125">
        <f t="shared" si="29"/>
        <v>221591767</v>
      </c>
      <c r="F133" s="89">
        <f t="shared" si="25"/>
        <v>12.58379143941181</v>
      </c>
      <c r="G133" s="90">
        <f t="shared" si="26"/>
        <v>37.098814845601325</v>
      </c>
      <c r="H133" s="126">
        <f t="shared" si="30"/>
        <v>38042046</v>
      </c>
      <c r="I133" s="127">
        <f t="shared" si="30"/>
        <v>267525596</v>
      </c>
      <c r="J133" s="89">
        <f t="shared" si="28"/>
        <v>3.8641756804628313</v>
      </c>
      <c r="K133" s="145">
        <f t="shared" si="28"/>
        <v>20.72903232005005</v>
      </c>
      <c r="L133" s="74"/>
    </row>
    <row r="134" spans="1:12" ht="18" customHeight="1">
      <c r="A134" s="144" t="s">
        <v>17</v>
      </c>
      <c r="B134" s="124">
        <f t="shared" si="29"/>
        <v>69452164</v>
      </c>
      <c r="C134" s="125">
        <f t="shared" si="29"/>
        <v>392543544</v>
      </c>
      <c r="D134" s="124">
        <f t="shared" si="29"/>
        <v>77702569</v>
      </c>
      <c r="E134" s="125">
        <f t="shared" si="29"/>
        <v>588350661</v>
      </c>
      <c r="F134" s="89">
        <f t="shared" si="25"/>
        <v>11.879262682153431</v>
      </c>
      <c r="G134" s="90">
        <f t="shared" si="26"/>
        <v>49.881629692526545</v>
      </c>
      <c r="H134" s="126">
        <f t="shared" si="30"/>
        <v>72224007</v>
      </c>
      <c r="I134" s="127">
        <f t="shared" si="30"/>
        <v>709123723</v>
      </c>
      <c r="J134" s="89">
        <f t="shared" si="28"/>
        <v>-7.050683227732149</v>
      </c>
      <c r="K134" s="145">
        <f t="shared" si="28"/>
        <v>20.527394631413525</v>
      </c>
      <c r="L134" s="74"/>
    </row>
    <row r="135" spans="1:12" ht="18" customHeight="1">
      <c r="A135" s="144" t="s">
        <v>18</v>
      </c>
      <c r="B135" s="124">
        <f t="shared" si="29"/>
        <v>23553467</v>
      </c>
      <c r="C135" s="125">
        <f t="shared" si="29"/>
        <v>57824708</v>
      </c>
      <c r="D135" s="124">
        <f t="shared" si="29"/>
        <v>28313101</v>
      </c>
      <c r="E135" s="125">
        <f t="shared" si="29"/>
        <v>86457003</v>
      </c>
      <c r="F135" s="89">
        <f t="shared" si="25"/>
        <v>20.207785121400597</v>
      </c>
      <c r="G135" s="90">
        <f t="shared" si="26"/>
        <v>49.51567589411779</v>
      </c>
      <c r="H135" s="126">
        <f t="shared" si="30"/>
        <v>26230892</v>
      </c>
      <c r="I135" s="127">
        <f t="shared" si="30"/>
        <v>84244837</v>
      </c>
      <c r="J135" s="89">
        <f t="shared" si="28"/>
        <v>-7.354224463085128</v>
      </c>
      <c r="K135" s="145">
        <f t="shared" si="28"/>
        <v>-2.5586892018452225</v>
      </c>
      <c r="L135" s="74"/>
    </row>
    <row r="136" spans="1:12" ht="18" customHeight="1">
      <c r="A136" s="144" t="s">
        <v>19</v>
      </c>
      <c r="B136" s="124">
        <f t="shared" si="29"/>
        <v>5641254</v>
      </c>
      <c r="C136" s="125">
        <f t="shared" si="29"/>
        <v>136808358</v>
      </c>
      <c r="D136" s="124">
        <f t="shared" si="29"/>
        <v>6401876</v>
      </c>
      <c r="E136" s="125">
        <f t="shared" si="29"/>
        <v>124336300</v>
      </c>
      <c r="F136" s="89">
        <f t="shared" si="25"/>
        <v>13.4832078115965</v>
      </c>
      <c r="G136" s="90">
        <f t="shared" si="26"/>
        <v>-9.11644447921815</v>
      </c>
      <c r="H136" s="126">
        <f t="shared" si="30"/>
        <v>8858911</v>
      </c>
      <c r="I136" s="127">
        <f t="shared" si="30"/>
        <v>152780542</v>
      </c>
      <c r="J136" s="89">
        <f t="shared" si="28"/>
        <v>38.37992176043397</v>
      </c>
      <c r="K136" s="145">
        <f t="shared" si="28"/>
        <v>22.876860578929886</v>
      </c>
      <c r="L136" s="74"/>
    </row>
    <row r="137" spans="1:12" ht="18" customHeight="1">
      <c r="A137" s="144" t="s">
        <v>20</v>
      </c>
      <c r="B137" s="124">
        <f t="shared" si="29"/>
        <v>3731314</v>
      </c>
      <c r="C137" s="125">
        <f t="shared" si="29"/>
        <v>40390872</v>
      </c>
      <c r="D137" s="124">
        <f t="shared" si="29"/>
        <v>4047142</v>
      </c>
      <c r="E137" s="125">
        <f t="shared" si="29"/>
        <v>45126956</v>
      </c>
      <c r="F137" s="89">
        <f t="shared" si="25"/>
        <v>8.464256827487581</v>
      </c>
      <c r="G137" s="90">
        <f t="shared" si="26"/>
        <v>11.725629493713333</v>
      </c>
      <c r="H137" s="126">
        <f t="shared" si="30"/>
        <v>4066750</v>
      </c>
      <c r="I137" s="127">
        <f t="shared" si="30"/>
        <v>56944257</v>
      </c>
      <c r="J137" s="89">
        <f t="shared" si="28"/>
        <v>0.4844900426029035</v>
      </c>
      <c r="K137" s="145">
        <f t="shared" si="28"/>
        <v>26.186789554340866</v>
      </c>
      <c r="L137" s="74"/>
    </row>
    <row r="138" spans="1:12" ht="18" customHeight="1">
      <c r="A138" s="144" t="s">
        <v>21</v>
      </c>
      <c r="B138" s="124">
        <f t="shared" si="29"/>
        <v>8577915</v>
      </c>
      <c r="C138" s="125">
        <f t="shared" si="29"/>
        <v>212123996</v>
      </c>
      <c r="D138" s="124">
        <f t="shared" si="29"/>
        <v>10059525</v>
      </c>
      <c r="E138" s="125">
        <f t="shared" si="29"/>
        <v>232129624</v>
      </c>
      <c r="F138" s="89">
        <f t="shared" si="25"/>
        <v>17.272379127095572</v>
      </c>
      <c r="G138" s="90">
        <f t="shared" si="26"/>
        <v>9.43110085480381</v>
      </c>
      <c r="H138" s="126">
        <f t="shared" si="30"/>
        <v>10786784</v>
      </c>
      <c r="I138" s="127">
        <f t="shared" si="30"/>
        <v>254687064</v>
      </c>
      <c r="J138" s="89">
        <f t="shared" si="28"/>
        <v>7.229556067508158</v>
      </c>
      <c r="K138" s="145">
        <f t="shared" si="28"/>
        <v>9.7176050222698</v>
      </c>
      <c r="L138" s="74"/>
    </row>
    <row r="139" spans="1:12" ht="14.25">
      <c r="A139" s="146"/>
      <c r="B139" s="73"/>
      <c r="C139" s="119"/>
      <c r="D139" s="73"/>
      <c r="E139" s="119"/>
      <c r="F139" s="120"/>
      <c r="G139" s="121"/>
      <c r="H139" s="110"/>
      <c r="I139" s="122"/>
      <c r="J139" s="95"/>
      <c r="K139" s="147"/>
      <c r="L139" s="74"/>
    </row>
    <row r="140" spans="1:12" ht="15">
      <c r="A140" s="148" t="s">
        <v>137</v>
      </c>
      <c r="B140" s="128">
        <f>SUM(B124:B138)</f>
        <v>643396103</v>
      </c>
      <c r="C140" s="129">
        <f>SUM(C124:C138)</f>
        <v>9634027773</v>
      </c>
      <c r="D140" s="128">
        <f>D24+D82</f>
        <v>682454971</v>
      </c>
      <c r="E140" s="129">
        <f>E24+E82</f>
        <v>11000231611</v>
      </c>
      <c r="F140" s="99">
        <f>(D140-B140)/B140*100</f>
        <v>6.0707343140373355</v>
      </c>
      <c r="G140" s="100">
        <f>(E140-C140)/C140*100</f>
        <v>14.181024491426905</v>
      </c>
      <c r="H140" s="128">
        <f>H24+H82</f>
        <v>675790066</v>
      </c>
      <c r="I140" s="129">
        <f>I24+I82</f>
        <v>11766594013</v>
      </c>
      <c r="J140" s="99">
        <f t="shared" si="28"/>
        <v>-0.9766072903291959</v>
      </c>
      <c r="K140" s="149">
        <f t="shared" si="28"/>
        <v>6.966784237830535</v>
      </c>
      <c r="L140" s="74"/>
    </row>
    <row r="141" spans="1:12" ht="15">
      <c r="A141" s="148"/>
      <c r="B141" s="128"/>
      <c r="C141" s="129"/>
      <c r="D141" s="128"/>
      <c r="E141" s="129"/>
      <c r="F141" s="99"/>
      <c r="G141" s="100"/>
      <c r="H141" s="128"/>
      <c r="I141" s="129"/>
      <c r="J141" s="99"/>
      <c r="K141" s="149"/>
      <c r="L141" s="74"/>
    </row>
    <row r="142" spans="1:12" ht="18" customHeight="1">
      <c r="A142" s="150" t="s">
        <v>138</v>
      </c>
      <c r="B142" s="265">
        <f aca="true" t="shared" si="31" ref="B142:E151">B26+B84</f>
        <v>1263668</v>
      </c>
      <c r="C142" s="266">
        <f t="shared" si="31"/>
        <v>8401603</v>
      </c>
      <c r="D142" s="265">
        <f t="shared" si="31"/>
        <v>1450738</v>
      </c>
      <c r="E142" s="266">
        <f t="shared" si="31"/>
        <v>12106277</v>
      </c>
      <c r="F142" s="262">
        <f aca="true" t="shared" si="32" ref="F142:F155">(D142-B142)/B142*100</f>
        <v>14.803730093663841</v>
      </c>
      <c r="G142" s="263">
        <f aca="true" t="shared" si="33" ref="G142:G155">(E142-C142)/C142*100</f>
        <v>44.094847138099716</v>
      </c>
      <c r="H142" s="130">
        <f aca="true" t="shared" si="34" ref="H142:I151">H26+H84</f>
        <v>908336</v>
      </c>
      <c r="I142" s="133">
        <f t="shared" si="34"/>
        <v>8966581</v>
      </c>
      <c r="J142" s="262">
        <f aca="true" t="shared" si="35" ref="J142:J155">(H142-D142)/D142*100</f>
        <v>-37.38800527731403</v>
      </c>
      <c r="K142" s="264">
        <f aca="true" t="shared" si="36" ref="K142:K155">(I142-E142)/E142*100</f>
        <v>-25.93444706411393</v>
      </c>
      <c r="L142" s="74"/>
    </row>
    <row r="143" spans="1:12" ht="18" customHeight="1">
      <c r="A143" s="150" t="s">
        <v>139</v>
      </c>
      <c r="B143" s="265">
        <f t="shared" si="31"/>
        <v>353087</v>
      </c>
      <c r="C143" s="266">
        <f t="shared" si="31"/>
        <v>4378914</v>
      </c>
      <c r="D143" s="265">
        <f t="shared" si="31"/>
        <v>1923739</v>
      </c>
      <c r="E143" s="266">
        <f t="shared" si="31"/>
        <v>8440490</v>
      </c>
      <c r="F143" s="262">
        <f t="shared" si="32"/>
        <v>444.8342759716444</v>
      </c>
      <c r="G143" s="263">
        <f t="shared" si="33"/>
        <v>92.75304333448886</v>
      </c>
      <c r="H143" s="132">
        <f t="shared" si="34"/>
        <v>1767738</v>
      </c>
      <c r="I143" s="133">
        <f t="shared" si="34"/>
        <v>10533942</v>
      </c>
      <c r="J143" s="262">
        <f t="shared" si="35"/>
        <v>-8.109260143917652</v>
      </c>
      <c r="K143" s="264">
        <f t="shared" si="36"/>
        <v>24.80249369408648</v>
      </c>
      <c r="L143" s="74"/>
    </row>
    <row r="144" spans="1:12" ht="18" customHeight="1">
      <c r="A144" s="150" t="s">
        <v>140</v>
      </c>
      <c r="B144" s="265">
        <f t="shared" si="31"/>
        <v>176897</v>
      </c>
      <c r="C144" s="266">
        <f t="shared" si="31"/>
        <v>2984339</v>
      </c>
      <c r="D144" s="265">
        <f t="shared" si="31"/>
        <v>399222</v>
      </c>
      <c r="E144" s="266">
        <f t="shared" si="31"/>
        <v>4652327</v>
      </c>
      <c r="F144" s="262">
        <f t="shared" si="32"/>
        <v>125.68048073172524</v>
      </c>
      <c r="G144" s="263">
        <f t="shared" si="33"/>
        <v>55.891371590157824</v>
      </c>
      <c r="H144" s="132">
        <f t="shared" si="34"/>
        <v>442958</v>
      </c>
      <c r="I144" s="133">
        <f t="shared" si="34"/>
        <v>8852435</v>
      </c>
      <c r="J144" s="262">
        <f t="shared" si="35"/>
        <v>10.955308074204327</v>
      </c>
      <c r="K144" s="264">
        <f t="shared" si="36"/>
        <v>90.27972453355063</v>
      </c>
      <c r="L144" s="74"/>
    </row>
    <row r="145" spans="1:12" ht="18" customHeight="1">
      <c r="A145" s="150" t="s">
        <v>141</v>
      </c>
      <c r="B145" s="265">
        <f t="shared" si="31"/>
        <v>1741762</v>
      </c>
      <c r="C145" s="266">
        <f t="shared" si="31"/>
        <v>19495089</v>
      </c>
      <c r="D145" s="265">
        <f t="shared" si="31"/>
        <v>2931649</v>
      </c>
      <c r="E145" s="266">
        <f t="shared" si="31"/>
        <v>29013702</v>
      </c>
      <c r="F145" s="262">
        <f t="shared" si="32"/>
        <v>68.31513145883306</v>
      </c>
      <c r="G145" s="263">
        <f t="shared" si="33"/>
        <v>48.82569656388848</v>
      </c>
      <c r="H145" s="132">
        <f t="shared" si="34"/>
        <v>3400114</v>
      </c>
      <c r="I145" s="133">
        <f t="shared" si="34"/>
        <v>37179054</v>
      </c>
      <c r="J145" s="262">
        <f t="shared" si="35"/>
        <v>15.97957327087929</v>
      </c>
      <c r="K145" s="264">
        <f t="shared" si="36"/>
        <v>28.143089082530732</v>
      </c>
      <c r="L145" s="74"/>
    </row>
    <row r="146" spans="1:12" ht="18" customHeight="1">
      <c r="A146" s="150" t="s">
        <v>128</v>
      </c>
      <c r="B146" s="265">
        <f t="shared" si="31"/>
        <v>29168686</v>
      </c>
      <c r="C146" s="266">
        <f t="shared" si="31"/>
        <v>156222596</v>
      </c>
      <c r="D146" s="265">
        <f t="shared" si="31"/>
        <v>42743897</v>
      </c>
      <c r="E146" s="266">
        <f t="shared" si="31"/>
        <v>216089313</v>
      </c>
      <c r="F146" s="262">
        <f t="shared" si="32"/>
        <v>46.54035838295904</v>
      </c>
      <c r="G146" s="263">
        <f t="shared" si="33"/>
        <v>38.32141990522293</v>
      </c>
      <c r="H146" s="132">
        <f t="shared" si="34"/>
        <v>42941612</v>
      </c>
      <c r="I146" s="133">
        <f t="shared" si="34"/>
        <v>240730590</v>
      </c>
      <c r="J146" s="262">
        <f t="shared" si="35"/>
        <v>0.46255726285322085</v>
      </c>
      <c r="K146" s="264">
        <f t="shared" si="36"/>
        <v>11.403283511757936</v>
      </c>
      <c r="L146" s="74"/>
    </row>
    <row r="147" spans="1:12" ht="18" customHeight="1">
      <c r="A147" s="150" t="s">
        <v>143</v>
      </c>
      <c r="B147" s="265">
        <f t="shared" si="31"/>
        <v>6129628</v>
      </c>
      <c r="C147" s="266">
        <f t="shared" si="31"/>
        <v>45276130</v>
      </c>
      <c r="D147" s="265">
        <f t="shared" si="31"/>
        <v>5321766</v>
      </c>
      <c r="E147" s="266">
        <f t="shared" si="31"/>
        <v>52845894</v>
      </c>
      <c r="F147" s="262">
        <f t="shared" si="32"/>
        <v>-13.17962525621457</v>
      </c>
      <c r="G147" s="263">
        <f t="shared" si="33"/>
        <v>16.71910563027361</v>
      </c>
      <c r="H147" s="132">
        <f t="shared" si="34"/>
        <v>6735840</v>
      </c>
      <c r="I147" s="133">
        <f t="shared" si="34"/>
        <v>83138684</v>
      </c>
      <c r="J147" s="262">
        <f t="shared" si="35"/>
        <v>26.57151780066993</v>
      </c>
      <c r="K147" s="264">
        <f t="shared" si="36"/>
        <v>57.322883022851315</v>
      </c>
      <c r="L147" s="74"/>
    </row>
    <row r="148" spans="1:12" ht="18" customHeight="1">
      <c r="A148" s="150" t="s">
        <v>144</v>
      </c>
      <c r="B148" s="265">
        <f t="shared" si="31"/>
        <v>1860705</v>
      </c>
      <c r="C148" s="266">
        <f t="shared" si="31"/>
        <v>11221166</v>
      </c>
      <c r="D148" s="265">
        <f t="shared" si="31"/>
        <v>2040396</v>
      </c>
      <c r="E148" s="266">
        <f t="shared" si="31"/>
        <v>12282984</v>
      </c>
      <c r="F148" s="262">
        <f t="shared" si="32"/>
        <v>9.657146081727088</v>
      </c>
      <c r="G148" s="263">
        <f t="shared" si="33"/>
        <v>9.462635166434575</v>
      </c>
      <c r="H148" s="132">
        <f t="shared" si="34"/>
        <v>2934975</v>
      </c>
      <c r="I148" s="133">
        <f t="shared" si="34"/>
        <v>17775897</v>
      </c>
      <c r="J148" s="262">
        <f t="shared" si="35"/>
        <v>43.84340098686725</v>
      </c>
      <c r="K148" s="264">
        <f t="shared" si="36"/>
        <v>44.71969514899637</v>
      </c>
      <c r="L148" s="74"/>
    </row>
    <row r="149" spans="1:12" ht="18" customHeight="1">
      <c r="A149" s="150" t="s">
        <v>142</v>
      </c>
      <c r="B149" s="265">
        <f t="shared" si="31"/>
        <v>9658221</v>
      </c>
      <c r="C149" s="266">
        <f t="shared" si="31"/>
        <v>51470035</v>
      </c>
      <c r="D149" s="265">
        <f t="shared" si="31"/>
        <v>10439050</v>
      </c>
      <c r="E149" s="266">
        <f t="shared" si="31"/>
        <v>70002021</v>
      </c>
      <c r="F149" s="262">
        <f t="shared" si="32"/>
        <v>8.084604814903283</v>
      </c>
      <c r="G149" s="263">
        <f t="shared" si="33"/>
        <v>36.00538837791736</v>
      </c>
      <c r="H149" s="132">
        <f t="shared" si="34"/>
        <v>12557191</v>
      </c>
      <c r="I149" s="133">
        <f t="shared" si="34"/>
        <v>77914472</v>
      </c>
      <c r="J149" s="262">
        <f t="shared" si="35"/>
        <v>20.290553259156724</v>
      </c>
      <c r="K149" s="264">
        <f t="shared" si="36"/>
        <v>11.303175089759195</v>
      </c>
      <c r="L149" s="74"/>
    </row>
    <row r="150" spans="1:12" ht="18" customHeight="1">
      <c r="A150" s="150" t="s">
        <v>145</v>
      </c>
      <c r="B150" s="265">
        <f t="shared" si="31"/>
        <v>2093318</v>
      </c>
      <c r="C150" s="266">
        <f t="shared" si="31"/>
        <v>18784672</v>
      </c>
      <c r="D150" s="265">
        <f t="shared" si="31"/>
        <v>1988455</v>
      </c>
      <c r="E150" s="266">
        <f t="shared" si="31"/>
        <v>22616612</v>
      </c>
      <c r="F150" s="262">
        <f t="shared" si="32"/>
        <v>-5.009415674063854</v>
      </c>
      <c r="G150" s="263">
        <f t="shared" si="33"/>
        <v>20.399291507458848</v>
      </c>
      <c r="H150" s="132">
        <f t="shared" si="34"/>
        <v>1676272</v>
      </c>
      <c r="I150" s="133">
        <f t="shared" si="34"/>
        <v>25058019</v>
      </c>
      <c r="J150" s="262">
        <f t="shared" si="35"/>
        <v>-15.699776962516124</v>
      </c>
      <c r="K150" s="264">
        <f t="shared" si="36"/>
        <v>10.794751220916732</v>
      </c>
      <c r="L150" s="74"/>
    </row>
    <row r="151" spans="1:12" ht="18" customHeight="1">
      <c r="A151" s="150" t="s">
        <v>147</v>
      </c>
      <c r="B151" s="132">
        <f t="shared" si="31"/>
        <v>0</v>
      </c>
      <c r="C151" s="133">
        <f t="shared" si="31"/>
        <v>0</v>
      </c>
      <c r="D151" s="132">
        <f t="shared" si="31"/>
        <v>0</v>
      </c>
      <c r="E151" s="133">
        <f t="shared" si="31"/>
        <v>0</v>
      </c>
      <c r="F151" s="262" t="s">
        <v>44</v>
      </c>
      <c r="G151" s="263" t="s">
        <v>44</v>
      </c>
      <c r="H151" s="132">
        <f t="shared" si="34"/>
        <v>0</v>
      </c>
      <c r="I151" s="133">
        <f t="shared" si="34"/>
        <v>0</v>
      </c>
      <c r="J151" s="262" t="s">
        <v>44</v>
      </c>
      <c r="K151" s="264" t="s">
        <v>44</v>
      </c>
      <c r="L151" s="74"/>
    </row>
    <row r="152" spans="1:12" ht="14.25">
      <c r="A152" s="146"/>
      <c r="B152" s="128"/>
      <c r="C152" s="129"/>
      <c r="D152" s="128"/>
      <c r="E152" s="129"/>
      <c r="F152" s="259"/>
      <c r="G152" s="260"/>
      <c r="H152" s="128"/>
      <c r="I152" s="129"/>
      <c r="J152" s="259"/>
      <c r="K152" s="261"/>
      <c r="L152" s="74"/>
    </row>
    <row r="153" spans="1:12" ht="15">
      <c r="A153" s="258" t="s">
        <v>146</v>
      </c>
      <c r="B153" s="128">
        <f>B37+B95</f>
        <v>52445972</v>
      </c>
      <c r="C153" s="129">
        <f>C37+C95</f>
        <v>318234544</v>
      </c>
      <c r="D153" s="128">
        <f>D37+D95</f>
        <v>69238912</v>
      </c>
      <c r="E153" s="129">
        <f>E37+E95</f>
        <v>428049620</v>
      </c>
      <c r="F153" s="259">
        <f t="shared" si="32"/>
        <v>32.01950380479172</v>
      </c>
      <c r="G153" s="260">
        <f t="shared" si="33"/>
        <v>34.50759135689556</v>
      </c>
      <c r="H153" s="128">
        <f>H37+H95</f>
        <v>73365036</v>
      </c>
      <c r="I153" s="129">
        <f>I37+I95</f>
        <v>510149674</v>
      </c>
      <c r="J153" s="259">
        <f t="shared" si="35"/>
        <v>5.959255974443966</v>
      </c>
      <c r="K153" s="261">
        <f t="shared" si="36"/>
        <v>19.180031978535574</v>
      </c>
      <c r="L153" s="74"/>
    </row>
    <row r="154" spans="1:12" ht="14.25">
      <c r="A154" s="146"/>
      <c r="B154" s="128"/>
      <c r="C154" s="129"/>
      <c r="D154" s="128"/>
      <c r="E154" s="129"/>
      <c r="F154" s="259"/>
      <c r="G154" s="260"/>
      <c r="H154" s="128"/>
      <c r="I154" s="129"/>
      <c r="J154" s="259"/>
      <c r="K154" s="261"/>
      <c r="L154" s="74"/>
    </row>
    <row r="155" spans="1:12" ht="15">
      <c r="A155" s="258" t="s">
        <v>148</v>
      </c>
      <c r="B155" s="128">
        <f>B39+B97</f>
        <v>695842075</v>
      </c>
      <c r="C155" s="129">
        <f>C39+C97</f>
        <v>9952262317</v>
      </c>
      <c r="D155" s="128">
        <f>D39+D97</f>
        <v>751693883</v>
      </c>
      <c r="E155" s="129">
        <f>E39+E97</f>
        <v>11428281231</v>
      </c>
      <c r="F155" s="259">
        <f t="shared" si="32"/>
        <v>8.026506301735203</v>
      </c>
      <c r="G155" s="260">
        <f t="shared" si="33"/>
        <v>14.830988844403064</v>
      </c>
      <c r="H155" s="128">
        <f>H39+H97</f>
        <v>749155102</v>
      </c>
      <c r="I155" s="129">
        <f>I39+I97</f>
        <v>12276743687</v>
      </c>
      <c r="J155" s="259">
        <f t="shared" si="35"/>
        <v>-0.33774134091230856</v>
      </c>
      <c r="K155" s="261">
        <f t="shared" si="36"/>
        <v>7.4242350083097985</v>
      </c>
      <c r="L155" s="74"/>
    </row>
    <row r="156" spans="1:12" ht="14.25">
      <c r="A156" s="146"/>
      <c r="B156" s="73"/>
      <c r="C156" s="119"/>
      <c r="D156" s="73"/>
      <c r="E156" s="119"/>
      <c r="F156" s="120"/>
      <c r="G156" s="121"/>
      <c r="H156" s="110"/>
      <c r="I156" s="122"/>
      <c r="J156" s="95"/>
      <c r="K156" s="147"/>
      <c r="L156" s="74"/>
    </row>
    <row r="157" spans="1:12" ht="18" customHeight="1">
      <c r="A157" s="150" t="s">
        <v>22</v>
      </c>
      <c r="B157" s="130">
        <f aca="true" t="shared" si="37" ref="B157:E159">B41+B99</f>
        <v>110482864</v>
      </c>
      <c r="C157" s="131">
        <f t="shared" si="37"/>
        <v>1749777053</v>
      </c>
      <c r="D157" s="130">
        <f t="shared" si="37"/>
        <v>118971700</v>
      </c>
      <c r="E157" s="131">
        <f t="shared" si="37"/>
        <v>1780412682</v>
      </c>
      <c r="F157" s="103">
        <f>(D157-B157)/B157*100</f>
        <v>7.6833960423039</v>
      </c>
      <c r="G157" s="104">
        <f>(E157-C157)/C157*100</f>
        <v>1.7508304242231938</v>
      </c>
      <c r="H157" s="132">
        <f aca="true" t="shared" si="38" ref="H157:I159">H41+H99</f>
        <v>108441301</v>
      </c>
      <c r="I157" s="133">
        <f t="shared" si="38"/>
        <v>1532857709</v>
      </c>
      <c r="J157" s="103">
        <f aca="true" t="shared" si="39" ref="J157:K159">(H157-D157)/D157*100</f>
        <v>-8.851179734340183</v>
      </c>
      <c r="K157" s="151">
        <f t="shared" si="39"/>
        <v>-13.904359113074438</v>
      </c>
      <c r="L157" s="74"/>
    </row>
    <row r="158" spans="1:12" ht="18" customHeight="1">
      <c r="A158" s="150" t="s">
        <v>23</v>
      </c>
      <c r="B158" s="130">
        <f t="shared" si="37"/>
        <v>6163960</v>
      </c>
      <c r="C158" s="131">
        <f t="shared" si="37"/>
        <v>86021156</v>
      </c>
      <c r="D158" s="130">
        <f t="shared" si="37"/>
        <v>7047448</v>
      </c>
      <c r="E158" s="131">
        <f t="shared" si="37"/>
        <v>100548581</v>
      </c>
      <c r="F158" s="103">
        <f aca="true" t="shared" si="40" ref="F158:G165">(D158-B158)/B158*100</f>
        <v>14.333123511508836</v>
      </c>
      <c r="G158" s="104">
        <f t="shared" si="40"/>
        <v>16.888200153924927</v>
      </c>
      <c r="H158" s="132">
        <f t="shared" si="38"/>
        <v>7120413</v>
      </c>
      <c r="I158" s="133">
        <f t="shared" si="38"/>
        <v>105837948</v>
      </c>
      <c r="J158" s="103">
        <f t="shared" si="39"/>
        <v>1.035339317154238</v>
      </c>
      <c r="K158" s="151">
        <f t="shared" si="39"/>
        <v>5.26050884795679</v>
      </c>
      <c r="L158" s="74"/>
    </row>
    <row r="159" spans="1:12" ht="18" customHeight="1">
      <c r="A159" s="150" t="s">
        <v>24</v>
      </c>
      <c r="B159" s="130">
        <f t="shared" si="37"/>
        <v>46756580</v>
      </c>
      <c r="C159" s="131">
        <f t="shared" si="37"/>
        <v>303598587</v>
      </c>
      <c r="D159" s="130">
        <f t="shared" si="37"/>
        <v>59728296</v>
      </c>
      <c r="E159" s="131">
        <f t="shared" si="37"/>
        <v>415981220</v>
      </c>
      <c r="F159" s="103">
        <f>(D159-B159)/B159*100</f>
        <v>27.743081294654143</v>
      </c>
      <c r="G159" s="104">
        <f>(E159-C159)/C159*100</f>
        <v>37.01684981821078</v>
      </c>
      <c r="H159" s="132">
        <f t="shared" si="38"/>
        <v>80247455</v>
      </c>
      <c r="I159" s="133">
        <f t="shared" si="38"/>
        <v>574448034</v>
      </c>
      <c r="J159" s="103">
        <f t="shared" si="39"/>
        <v>34.35416774655684</v>
      </c>
      <c r="K159" s="151">
        <f t="shared" si="39"/>
        <v>38.09470389071891</v>
      </c>
      <c r="L159" s="74"/>
    </row>
    <row r="160" spans="1:12" ht="14.25">
      <c r="A160" s="146"/>
      <c r="B160" s="73"/>
      <c r="C160" s="119"/>
      <c r="D160" s="73"/>
      <c r="E160" s="119"/>
      <c r="F160" s="120"/>
      <c r="G160" s="121"/>
      <c r="H160" s="110"/>
      <c r="I160" s="122"/>
      <c r="J160" s="95"/>
      <c r="K160" s="147"/>
      <c r="L160" s="74"/>
    </row>
    <row r="161" spans="1:12" ht="18" customHeight="1">
      <c r="A161" s="150" t="s">
        <v>25</v>
      </c>
      <c r="B161" s="130">
        <f aca="true" t="shared" si="41" ref="B161:E163">B45+B103</f>
        <v>3929054</v>
      </c>
      <c r="C161" s="131">
        <f t="shared" si="41"/>
        <v>105162232</v>
      </c>
      <c r="D161" s="130">
        <f t="shared" si="41"/>
        <v>5060527</v>
      </c>
      <c r="E161" s="131">
        <f t="shared" si="41"/>
        <v>121738514</v>
      </c>
      <c r="F161" s="103">
        <f t="shared" si="40"/>
        <v>28.79759351742175</v>
      </c>
      <c r="G161" s="104">
        <f t="shared" si="40"/>
        <v>15.762580999612105</v>
      </c>
      <c r="H161" s="132">
        <f aca="true" t="shared" si="42" ref="H161:I163">H45+H103</f>
        <v>4104790</v>
      </c>
      <c r="I161" s="133">
        <f t="shared" si="42"/>
        <v>132970126</v>
      </c>
      <c r="J161" s="103">
        <f aca="true" t="shared" si="43" ref="J161:K163">(H161-D161)/D161*100</f>
        <v>-18.886116011237565</v>
      </c>
      <c r="K161" s="151">
        <f t="shared" si="43"/>
        <v>9.226013716579455</v>
      </c>
      <c r="L161" s="74"/>
    </row>
    <row r="162" spans="1:12" ht="18" customHeight="1">
      <c r="A162" s="150" t="s">
        <v>26</v>
      </c>
      <c r="B162" s="130">
        <f t="shared" si="41"/>
        <v>2312508</v>
      </c>
      <c r="C162" s="131">
        <f t="shared" si="41"/>
        <v>58026840</v>
      </c>
      <c r="D162" s="130">
        <f t="shared" si="41"/>
        <v>2621083</v>
      </c>
      <c r="E162" s="131">
        <f t="shared" si="41"/>
        <v>63444957</v>
      </c>
      <c r="F162" s="103">
        <f t="shared" si="40"/>
        <v>13.343737621664445</v>
      </c>
      <c r="G162" s="104">
        <f t="shared" si="40"/>
        <v>9.337260136860804</v>
      </c>
      <c r="H162" s="132">
        <f t="shared" si="42"/>
        <v>2876447</v>
      </c>
      <c r="I162" s="133">
        <f t="shared" si="42"/>
        <v>72172545</v>
      </c>
      <c r="J162" s="103">
        <f t="shared" si="43"/>
        <v>9.74269033067629</v>
      </c>
      <c r="K162" s="151">
        <f t="shared" si="43"/>
        <v>13.756157167858115</v>
      </c>
      <c r="L162" s="74"/>
    </row>
    <row r="163" spans="1:12" ht="18" customHeight="1">
      <c r="A163" s="150" t="s">
        <v>27</v>
      </c>
      <c r="B163" s="130">
        <f t="shared" si="41"/>
        <v>113550</v>
      </c>
      <c r="C163" s="131">
        <f t="shared" si="41"/>
        <v>1086387</v>
      </c>
      <c r="D163" s="130">
        <f t="shared" si="41"/>
        <v>53931</v>
      </c>
      <c r="E163" s="131">
        <f t="shared" si="41"/>
        <v>819989</v>
      </c>
      <c r="F163" s="103">
        <f t="shared" si="40"/>
        <v>-52.50462351387054</v>
      </c>
      <c r="G163" s="104">
        <f t="shared" si="40"/>
        <v>-24.52146426641703</v>
      </c>
      <c r="H163" s="132">
        <f t="shared" si="42"/>
        <v>70355</v>
      </c>
      <c r="I163" s="133">
        <f t="shared" si="42"/>
        <v>765387</v>
      </c>
      <c r="J163" s="103">
        <f t="shared" si="43"/>
        <v>30.45372791159074</v>
      </c>
      <c r="K163" s="151">
        <f t="shared" si="43"/>
        <v>-6.658869814107263</v>
      </c>
      <c r="L163" s="74"/>
    </row>
    <row r="164" spans="1:12" ht="14.25">
      <c r="A164" s="146"/>
      <c r="B164" s="73"/>
      <c r="C164" s="119"/>
      <c r="D164" s="73"/>
      <c r="E164" s="119"/>
      <c r="F164" s="120"/>
      <c r="G164" s="121"/>
      <c r="H164" s="110"/>
      <c r="I164" s="122"/>
      <c r="J164" s="95"/>
      <c r="K164" s="147"/>
      <c r="L164" s="74"/>
    </row>
    <row r="165" spans="1:12" ht="15">
      <c r="A165" s="148" t="s">
        <v>28</v>
      </c>
      <c r="B165" s="134">
        <f>B49+B107</f>
        <v>6355112</v>
      </c>
      <c r="C165" s="135">
        <f>C49+C107</f>
        <v>164275459</v>
      </c>
      <c r="D165" s="134">
        <f>D49+D107</f>
        <v>7735541</v>
      </c>
      <c r="E165" s="135">
        <f>E49+E107</f>
        <v>186003460</v>
      </c>
      <c r="F165" s="95">
        <f t="shared" si="40"/>
        <v>21.721552665004175</v>
      </c>
      <c r="G165" s="96">
        <f t="shared" si="40"/>
        <v>13.226565387347359</v>
      </c>
      <c r="H165" s="128">
        <f>H49+H107</f>
        <v>7051592</v>
      </c>
      <c r="I165" s="129">
        <f>I49+I107</f>
        <v>205908058</v>
      </c>
      <c r="J165" s="95">
        <f>(H165-D165)/D165*100</f>
        <v>-8.841644042737283</v>
      </c>
      <c r="K165" s="147">
        <f>(I165-E165)/E165*100</f>
        <v>10.701197708902836</v>
      </c>
      <c r="L165" s="74"/>
    </row>
    <row r="166" spans="1:12" ht="14.25">
      <c r="A166" s="146"/>
      <c r="B166" s="73"/>
      <c r="C166" s="119"/>
      <c r="D166" s="73"/>
      <c r="E166" s="119"/>
      <c r="F166" s="120"/>
      <c r="G166" s="121"/>
      <c r="H166" s="110"/>
      <c r="I166" s="122"/>
      <c r="J166" s="95"/>
      <c r="K166" s="147"/>
      <c r="L166" s="74"/>
    </row>
    <row r="167" spans="1:12" ht="15">
      <c r="A167" s="152" t="s">
        <v>38</v>
      </c>
      <c r="B167" s="132">
        <f>B51+B109</f>
        <v>1468217047</v>
      </c>
      <c r="C167" s="133">
        <f>C51+C109</f>
        <v>15121868519</v>
      </c>
      <c r="D167" s="132">
        <f>D51+D109</f>
        <v>1523748019</v>
      </c>
      <c r="E167" s="133">
        <f>E51+E109</f>
        <v>17604857828</v>
      </c>
      <c r="F167" s="107">
        <f>(D167-B167)/B167*100</f>
        <v>3.7822045530302306</v>
      </c>
      <c r="G167" s="108">
        <f>(E167-C167)/C167*100</f>
        <v>16.41985780976886</v>
      </c>
      <c r="H167" s="132">
        <f>H51+H109</f>
        <v>1558000453</v>
      </c>
      <c r="I167" s="133">
        <f>I51+I109</f>
        <v>18881944926</v>
      </c>
      <c r="J167" s="107">
        <f>(H167-D167)/D167*100</f>
        <v>2.247906712454929</v>
      </c>
      <c r="K167" s="153">
        <f>(I167-E167)/E167*100</f>
        <v>7.254174447059897</v>
      </c>
      <c r="L167" s="74"/>
    </row>
    <row r="168" spans="1:12" ht="7.5" customHeight="1">
      <c r="A168" s="146"/>
      <c r="B168" s="73"/>
      <c r="C168" s="119"/>
      <c r="D168" s="73"/>
      <c r="E168" s="119"/>
      <c r="F168" s="120"/>
      <c r="G168" s="121"/>
      <c r="H168" s="110"/>
      <c r="I168" s="122"/>
      <c r="J168" s="95"/>
      <c r="K168" s="147"/>
      <c r="L168" s="74"/>
    </row>
    <row r="169" spans="1:12" ht="15">
      <c r="A169" s="148" t="s">
        <v>30</v>
      </c>
      <c r="B169" s="97"/>
      <c r="C169" s="94">
        <v>47252836000</v>
      </c>
      <c r="D169" s="246"/>
      <c r="E169" s="247">
        <v>63167153000</v>
      </c>
      <c r="F169" s="95"/>
      <c r="G169" s="96">
        <f>(E169-C169)/C169*100</f>
        <v>33.679072722746206</v>
      </c>
      <c r="H169" s="97"/>
      <c r="I169" s="98">
        <v>73122150000</v>
      </c>
      <c r="J169" s="95"/>
      <c r="K169" s="147">
        <f>(I169-E169)/E169*100</f>
        <v>15.759768372020819</v>
      </c>
      <c r="L169" s="74"/>
    </row>
    <row r="170" spans="1:12" ht="8.25" customHeight="1">
      <c r="A170" s="146"/>
      <c r="B170" s="73"/>
      <c r="C170" s="119"/>
      <c r="D170" s="73"/>
      <c r="E170" s="119"/>
      <c r="F170" s="120"/>
      <c r="G170" s="121"/>
      <c r="H170" s="110"/>
      <c r="I170" s="122"/>
      <c r="J170" s="120"/>
      <c r="K170" s="169"/>
      <c r="L170" s="74"/>
    </row>
    <row r="171" spans="1:12" ht="15.75" thickBot="1">
      <c r="A171" s="154" t="s">
        <v>39</v>
      </c>
      <c r="B171" s="155"/>
      <c r="C171" s="156">
        <f>(C167*100)/C169</f>
        <v>32.00203373825013</v>
      </c>
      <c r="D171" s="157"/>
      <c r="E171" s="156">
        <f>(E167*100)/E169</f>
        <v>27.87027274760982</v>
      </c>
      <c r="F171" s="160"/>
      <c r="G171" s="170"/>
      <c r="H171" s="157"/>
      <c r="I171" s="156">
        <f>(I167*100)/I169</f>
        <v>25.822469560864935</v>
      </c>
      <c r="J171" s="160"/>
      <c r="K171" s="161">
        <f>(I171-E171)/E171*100</f>
        <v>-7.347625210881755</v>
      </c>
      <c r="L171" s="74"/>
    </row>
    <row r="172" spans="1:12" ht="14.25" thickTop="1">
      <c r="A172" s="113" t="s">
        <v>161</v>
      </c>
      <c r="B172" s="114"/>
      <c r="C172" s="114"/>
      <c r="D172" s="114"/>
      <c r="E172" s="114"/>
      <c r="F172" s="114"/>
      <c r="G172" s="114"/>
      <c r="H172" s="114"/>
      <c r="I172" s="114"/>
      <c r="J172" s="123"/>
      <c r="K172" s="123"/>
      <c r="L172" s="74"/>
    </row>
    <row r="173" spans="1:12" ht="13.5">
      <c r="A173" s="113"/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74"/>
    </row>
    <row r="174" spans="1:12" ht="13.5" thickBot="1">
      <c r="A174" s="114"/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74"/>
    </row>
    <row r="175" spans="1:12" ht="24" thickTop="1">
      <c r="A175" s="282" t="s">
        <v>153</v>
      </c>
      <c r="B175" s="283"/>
      <c r="C175" s="283"/>
      <c r="D175" s="283"/>
      <c r="E175" s="283"/>
      <c r="F175" s="283"/>
      <c r="G175" s="283"/>
      <c r="H175" s="283"/>
      <c r="I175" s="283"/>
      <c r="J175" s="283"/>
      <c r="K175" s="284"/>
      <c r="L175" s="74"/>
    </row>
    <row r="176" spans="1:12" ht="26.25">
      <c r="A176" s="285" t="s">
        <v>40</v>
      </c>
      <c r="B176" s="286"/>
      <c r="C176" s="286"/>
      <c r="D176" s="286"/>
      <c r="E176" s="286"/>
      <c r="F176" s="286"/>
      <c r="G176" s="286"/>
      <c r="H176" s="286"/>
      <c r="I176" s="286"/>
      <c r="J176" s="286"/>
      <c r="K176" s="287"/>
      <c r="L176" s="74"/>
    </row>
    <row r="177" spans="1:12" ht="18">
      <c r="A177" s="136" t="s">
        <v>1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137"/>
      <c r="L177" s="74"/>
    </row>
    <row r="178" spans="1:12" ht="28.5">
      <c r="A178" s="138"/>
      <c r="B178" s="75">
        <v>2003</v>
      </c>
      <c r="C178" s="75"/>
      <c r="D178" s="75">
        <v>2004</v>
      </c>
      <c r="E178" s="75"/>
      <c r="F178" s="231" t="s">
        <v>135</v>
      </c>
      <c r="G178" s="231" t="s">
        <v>135</v>
      </c>
      <c r="H178" s="75">
        <v>2005</v>
      </c>
      <c r="I178" s="75"/>
      <c r="J178" s="231" t="s">
        <v>154</v>
      </c>
      <c r="K178" s="232" t="s">
        <v>154</v>
      </c>
      <c r="L178" s="74"/>
    </row>
    <row r="179" spans="1:12" ht="18">
      <c r="A179" s="138"/>
      <c r="B179" s="75" t="s">
        <v>129</v>
      </c>
      <c r="C179" s="75"/>
      <c r="D179" s="75" t="s">
        <v>129</v>
      </c>
      <c r="E179" s="75"/>
      <c r="F179" s="76" t="s">
        <v>2</v>
      </c>
      <c r="G179" s="76" t="s">
        <v>2</v>
      </c>
      <c r="H179" s="75" t="s">
        <v>129</v>
      </c>
      <c r="I179" s="75"/>
      <c r="J179" s="76" t="s">
        <v>2</v>
      </c>
      <c r="K179" s="139" t="s">
        <v>2</v>
      </c>
      <c r="L179" s="74"/>
    </row>
    <row r="180" spans="1:12" ht="15">
      <c r="A180" s="140"/>
      <c r="B180" s="77"/>
      <c r="C180" s="78"/>
      <c r="D180" s="77"/>
      <c r="E180" s="78"/>
      <c r="F180" s="79" t="s">
        <v>3</v>
      </c>
      <c r="G180" s="80" t="s">
        <v>4</v>
      </c>
      <c r="H180" s="81"/>
      <c r="I180" s="82"/>
      <c r="J180" s="79" t="s">
        <v>4</v>
      </c>
      <c r="K180" s="141" t="s">
        <v>4</v>
      </c>
      <c r="L180" s="74"/>
    </row>
    <row r="181" spans="1:12" ht="15">
      <c r="A181" s="142"/>
      <c r="B181" s="115" t="s">
        <v>5</v>
      </c>
      <c r="C181" s="116" t="s">
        <v>6</v>
      </c>
      <c r="D181" s="117" t="s">
        <v>5</v>
      </c>
      <c r="E181" s="118" t="s">
        <v>6</v>
      </c>
      <c r="F181" s="85" t="s">
        <v>7</v>
      </c>
      <c r="G181" s="86" t="s">
        <v>8</v>
      </c>
      <c r="H181" s="117" t="s">
        <v>5</v>
      </c>
      <c r="I181" s="118" t="s">
        <v>6</v>
      </c>
      <c r="J181" s="85" t="s">
        <v>7</v>
      </c>
      <c r="K181" s="143" t="s">
        <v>8</v>
      </c>
      <c r="L181" s="74"/>
    </row>
    <row r="182" spans="1:12" ht="18" customHeight="1">
      <c r="A182" s="144" t="s">
        <v>9</v>
      </c>
      <c r="B182" s="87">
        <v>86945188</v>
      </c>
      <c r="C182" s="88">
        <v>367605499</v>
      </c>
      <c r="D182" s="244">
        <v>95424689</v>
      </c>
      <c r="E182" s="245">
        <v>410369061</v>
      </c>
      <c r="F182" s="89">
        <f aca="true" t="shared" si="44" ref="F182:G198">(D182-B182)/B182*100</f>
        <v>9.752697297060305</v>
      </c>
      <c r="G182" s="90">
        <f t="shared" si="44"/>
        <v>11.633003890401541</v>
      </c>
      <c r="H182" s="91">
        <v>86475084</v>
      </c>
      <c r="I182" s="92">
        <v>386201590</v>
      </c>
      <c r="J182" s="89">
        <f aca="true" t="shared" si="45" ref="J182:K198">(H182-D182)/D182*100</f>
        <v>-9.378710157493938</v>
      </c>
      <c r="K182" s="145">
        <f t="shared" si="45"/>
        <v>-5.889203962186613</v>
      </c>
      <c r="L182" s="74"/>
    </row>
    <row r="183" spans="1:12" ht="18" customHeight="1">
      <c r="A183" s="144" t="s">
        <v>10</v>
      </c>
      <c r="B183" s="87">
        <v>16461817</v>
      </c>
      <c r="C183" s="88">
        <v>129918199</v>
      </c>
      <c r="D183" s="244">
        <v>16455059</v>
      </c>
      <c r="E183" s="245">
        <v>135864462</v>
      </c>
      <c r="F183" s="89">
        <f t="shared" si="44"/>
        <v>-0.04105257639542463</v>
      </c>
      <c r="G183" s="90">
        <f t="shared" si="44"/>
        <v>4.576928440949216</v>
      </c>
      <c r="H183" s="91">
        <v>15939768</v>
      </c>
      <c r="I183" s="92">
        <v>127871562</v>
      </c>
      <c r="J183" s="89">
        <f t="shared" si="45"/>
        <v>-3.1315050283320165</v>
      </c>
      <c r="K183" s="145">
        <f t="shared" si="45"/>
        <v>-5.882995363423292</v>
      </c>
      <c r="L183" s="74"/>
    </row>
    <row r="184" spans="1:12" ht="18" customHeight="1">
      <c r="A184" s="144" t="s">
        <v>11</v>
      </c>
      <c r="B184" s="87">
        <v>86852648</v>
      </c>
      <c r="C184" s="88">
        <v>530541643</v>
      </c>
      <c r="D184" s="244">
        <v>91702794</v>
      </c>
      <c r="E184" s="245">
        <v>647703717</v>
      </c>
      <c r="F184" s="89">
        <f t="shared" si="44"/>
        <v>5.584338660578317</v>
      </c>
      <c r="G184" s="90">
        <f t="shared" si="44"/>
        <v>22.0834830867367</v>
      </c>
      <c r="H184" s="91">
        <v>94031221</v>
      </c>
      <c r="I184" s="92">
        <v>664504659</v>
      </c>
      <c r="J184" s="89">
        <f t="shared" si="45"/>
        <v>2.5391014803758325</v>
      </c>
      <c r="K184" s="145">
        <f t="shared" si="45"/>
        <v>2.593923974655838</v>
      </c>
      <c r="L184" s="74"/>
    </row>
    <row r="185" spans="1:12" ht="18" customHeight="1">
      <c r="A185" s="144" t="s">
        <v>133</v>
      </c>
      <c r="B185" s="87">
        <v>16044484</v>
      </c>
      <c r="C185" s="88">
        <v>72602825</v>
      </c>
      <c r="D185" s="244">
        <v>16634319</v>
      </c>
      <c r="E185" s="245">
        <v>75438939</v>
      </c>
      <c r="F185" s="89">
        <f t="shared" si="44"/>
        <v>3.6762478618820023</v>
      </c>
      <c r="G185" s="90">
        <f t="shared" si="44"/>
        <v>3.906341110005017</v>
      </c>
      <c r="H185" s="91">
        <v>16530640</v>
      </c>
      <c r="I185" s="92">
        <v>81255075</v>
      </c>
      <c r="J185" s="89">
        <f t="shared" si="45"/>
        <v>-0.6232837064144315</v>
      </c>
      <c r="K185" s="145">
        <f t="shared" si="45"/>
        <v>7.709726670466561</v>
      </c>
      <c r="L185" s="74"/>
    </row>
    <row r="186" spans="1:12" ht="18" customHeight="1">
      <c r="A186" s="144" t="s">
        <v>149</v>
      </c>
      <c r="B186" s="87">
        <v>787228</v>
      </c>
      <c r="C186" s="88">
        <v>5770968</v>
      </c>
      <c r="D186" s="244">
        <v>736241</v>
      </c>
      <c r="E186" s="245">
        <v>6164258</v>
      </c>
      <c r="F186" s="89">
        <f t="shared" si="44"/>
        <v>-6.476776740664712</v>
      </c>
      <c r="G186" s="90">
        <f t="shared" si="44"/>
        <v>6.81497454153272</v>
      </c>
      <c r="H186" s="91">
        <v>820278</v>
      </c>
      <c r="I186" s="92">
        <v>6277825</v>
      </c>
      <c r="J186" s="89">
        <f t="shared" si="45"/>
        <v>11.414333078434915</v>
      </c>
      <c r="K186" s="145">
        <f t="shared" si="45"/>
        <v>1.8423466376650686</v>
      </c>
      <c r="L186" s="74"/>
    </row>
    <row r="187" spans="1:12" ht="18" customHeight="1">
      <c r="A187" s="144" t="s">
        <v>12</v>
      </c>
      <c r="B187" s="87">
        <v>13333276</v>
      </c>
      <c r="C187" s="88">
        <v>83339596</v>
      </c>
      <c r="D187" s="244">
        <v>16212615</v>
      </c>
      <c r="E187" s="245">
        <v>95924612</v>
      </c>
      <c r="F187" s="89">
        <f t="shared" si="44"/>
        <v>21.595135359082043</v>
      </c>
      <c r="G187" s="90">
        <f t="shared" si="44"/>
        <v>15.100884338340206</v>
      </c>
      <c r="H187" s="91">
        <v>13830962</v>
      </c>
      <c r="I187" s="92">
        <v>74611744</v>
      </c>
      <c r="J187" s="89">
        <f t="shared" si="45"/>
        <v>-14.69012247561544</v>
      </c>
      <c r="K187" s="145">
        <f t="shared" si="45"/>
        <v>-22.218352053381256</v>
      </c>
      <c r="L187" s="74"/>
    </row>
    <row r="188" spans="1:12" ht="18" customHeight="1">
      <c r="A188" s="144" t="s">
        <v>13</v>
      </c>
      <c r="B188" s="87">
        <v>14770742</v>
      </c>
      <c r="C188" s="88">
        <v>124044546</v>
      </c>
      <c r="D188" s="244">
        <v>15924282</v>
      </c>
      <c r="E188" s="245">
        <v>134588828</v>
      </c>
      <c r="F188" s="89">
        <f t="shared" si="44"/>
        <v>7.809627979420397</v>
      </c>
      <c r="G188" s="90">
        <f t="shared" si="44"/>
        <v>8.500399525828408</v>
      </c>
      <c r="H188" s="91">
        <v>16843169</v>
      </c>
      <c r="I188" s="92">
        <v>129097552</v>
      </c>
      <c r="J188" s="89">
        <f t="shared" si="45"/>
        <v>5.770351215835038</v>
      </c>
      <c r="K188" s="145">
        <f t="shared" si="45"/>
        <v>-4.08003850066961</v>
      </c>
      <c r="L188" s="74"/>
    </row>
    <row r="189" spans="1:12" ht="18" customHeight="1">
      <c r="A189" s="144" t="s">
        <v>14</v>
      </c>
      <c r="B189" s="87">
        <v>2187550</v>
      </c>
      <c r="C189" s="88">
        <v>7856526</v>
      </c>
      <c r="D189" s="244">
        <v>1760711</v>
      </c>
      <c r="E189" s="245">
        <v>3350543</v>
      </c>
      <c r="F189" s="89">
        <f t="shared" si="44"/>
        <v>-19.512194006994125</v>
      </c>
      <c r="G189" s="90">
        <f t="shared" si="44"/>
        <v>-57.35337730696748</v>
      </c>
      <c r="H189" s="91">
        <v>1650094</v>
      </c>
      <c r="I189" s="92">
        <v>3665108</v>
      </c>
      <c r="J189" s="89">
        <f t="shared" si="45"/>
        <v>-6.282518823361699</v>
      </c>
      <c r="K189" s="145">
        <f t="shared" si="45"/>
        <v>9.388478225768182</v>
      </c>
      <c r="L189" s="74"/>
    </row>
    <row r="190" spans="1:12" ht="18" customHeight="1">
      <c r="A190" s="144" t="s">
        <v>15</v>
      </c>
      <c r="B190" s="87">
        <v>3361126</v>
      </c>
      <c r="C190" s="88">
        <v>12660064</v>
      </c>
      <c r="D190" s="244">
        <v>2757928</v>
      </c>
      <c r="E190" s="245">
        <v>9169646</v>
      </c>
      <c r="F190" s="89">
        <f t="shared" si="44"/>
        <v>-17.946307279167755</v>
      </c>
      <c r="G190" s="90">
        <f t="shared" si="44"/>
        <v>-27.570302962133525</v>
      </c>
      <c r="H190" s="91">
        <v>3372392</v>
      </c>
      <c r="I190" s="92">
        <v>9657205</v>
      </c>
      <c r="J190" s="89">
        <f t="shared" si="45"/>
        <v>22.279914486527566</v>
      </c>
      <c r="K190" s="145">
        <f t="shared" si="45"/>
        <v>5.317097301248053</v>
      </c>
      <c r="L190" s="74"/>
    </row>
    <row r="191" spans="1:12" ht="18" customHeight="1">
      <c r="A191" s="144" t="s">
        <v>16</v>
      </c>
      <c r="B191" s="87">
        <v>104816560</v>
      </c>
      <c r="C191" s="88">
        <v>148237174</v>
      </c>
      <c r="D191" s="244">
        <v>133866106</v>
      </c>
      <c r="E191" s="245">
        <v>186659508</v>
      </c>
      <c r="F191" s="89">
        <f t="shared" si="44"/>
        <v>27.71465310443312</v>
      </c>
      <c r="G191" s="90">
        <f t="shared" si="44"/>
        <v>25.919499787549917</v>
      </c>
      <c r="H191" s="91">
        <v>144476621</v>
      </c>
      <c r="I191" s="92">
        <v>186628833</v>
      </c>
      <c r="J191" s="89">
        <f t="shared" si="45"/>
        <v>7.9262147208495035</v>
      </c>
      <c r="K191" s="145">
        <f t="shared" si="45"/>
        <v>-0.01643366594537472</v>
      </c>
      <c r="L191" s="74"/>
    </row>
    <row r="192" spans="1:12" ht="18" customHeight="1">
      <c r="A192" s="144" t="s">
        <v>17</v>
      </c>
      <c r="B192" s="87">
        <v>16531981</v>
      </c>
      <c r="C192" s="88">
        <v>69655946</v>
      </c>
      <c r="D192" s="244">
        <v>13579956</v>
      </c>
      <c r="E192" s="245">
        <v>74460625</v>
      </c>
      <c r="F192" s="89">
        <f t="shared" si="44"/>
        <v>-17.85645047620125</v>
      </c>
      <c r="G192" s="90">
        <f t="shared" si="44"/>
        <v>6.897729879370241</v>
      </c>
      <c r="H192" s="91">
        <v>13060407</v>
      </c>
      <c r="I192" s="92">
        <v>81206851</v>
      </c>
      <c r="J192" s="89">
        <f t="shared" si="45"/>
        <v>-3.8258518657939686</v>
      </c>
      <c r="K192" s="145">
        <f t="shared" si="45"/>
        <v>9.060125401848293</v>
      </c>
      <c r="L192" s="74"/>
    </row>
    <row r="193" spans="1:12" ht="18" customHeight="1">
      <c r="A193" s="144" t="s">
        <v>18</v>
      </c>
      <c r="B193" s="87">
        <v>10398548</v>
      </c>
      <c r="C193" s="88">
        <v>25203774</v>
      </c>
      <c r="D193" s="244">
        <v>8495358</v>
      </c>
      <c r="E193" s="245">
        <v>28697987</v>
      </c>
      <c r="F193" s="89">
        <f t="shared" si="44"/>
        <v>-18.302459151027627</v>
      </c>
      <c r="G193" s="90">
        <f t="shared" si="44"/>
        <v>13.863848326841847</v>
      </c>
      <c r="H193" s="91">
        <v>8870142</v>
      </c>
      <c r="I193" s="92">
        <v>29973481</v>
      </c>
      <c r="J193" s="89">
        <f t="shared" si="45"/>
        <v>4.411632799936154</v>
      </c>
      <c r="K193" s="145">
        <f t="shared" si="45"/>
        <v>4.444541702524292</v>
      </c>
      <c r="L193" s="74"/>
    </row>
    <row r="194" spans="1:12" ht="18" customHeight="1">
      <c r="A194" s="144" t="s">
        <v>19</v>
      </c>
      <c r="B194" s="87">
        <v>27500975</v>
      </c>
      <c r="C194" s="88">
        <v>78562925</v>
      </c>
      <c r="D194" s="244">
        <v>31517467</v>
      </c>
      <c r="E194" s="245">
        <v>104844616</v>
      </c>
      <c r="F194" s="89">
        <f t="shared" si="44"/>
        <v>14.604907644183523</v>
      </c>
      <c r="G194" s="90">
        <f t="shared" si="44"/>
        <v>33.45304544096341</v>
      </c>
      <c r="H194" s="91">
        <v>30843983</v>
      </c>
      <c r="I194" s="92">
        <v>92867908</v>
      </c>
      <c r="J194" s="89">
        <f t="shared" si="45"/>
        <v>-2.136859538870938</v>
      </c>
      <c r="K194" s="145">
        <f t="shared" si="45"/>
        <v>-11.423293304827403</v>
      </c>
      <c r="L194" s="74"/>
    </row>
    <row r="195" spans="1:12" ht="18" customHeight="1">
      <c r="A195" s="144" t="s">
        <v>20</v>
      </c>
      <c r="B195" s="87">
        <v>7190508</v>
      </c>
      <c r="C195" s="88">
        <v>11953834</v>
      </c>
      <c r="D195" s="244">
        <v>5873926</v>
      </c>
      <c r="E195" s="245">
        <v>11779189</v>
      </c>
      <c r="F195" s="89">
        <f t="shared" si="44"/>
        <v>-18.309999794173095</v>
      </c>
      <c r="G195" s="90">
        <f t="shared" si="44"/>
        <v>-1.4609956939338458</v>
      </c>
      <c r="H195" s="91">
        <v>12256273</v>
      </c>
      <c r="I195" s="92">
        <v>23196646</v>
      </c>
      <c r="J195" s="89">
        <f t="shared" si="45"/>
        <v>108.65555677752836</v>
      </c>
      <c r="K195" s="145">
        <f t="shared" si="45"/>
        <v>96.92905852856254</v>
      </c>
      <c r="L195" s="74"/>
    </row>
    <row r="196" spans="1:12" ht="18" customHeight="1">
      <c r="A196" s="144" t="s">
        <v>21</v>
      </c>
      <c r="B196" s="87">
        <v>648260</v>
      </c>
      <c r="C196" s="88">
        <v>5036388</v>
      </c>
      <c r="D196" s="244">
        <v>218043</v>
      </c>
      <c r="E196" s="245">
        <v>3008493</v>
      </c>
      <c r="F196" s="89">
        <f t="shared" si="44"/>
        <v>-66.3648844599389</v>
      </c>
      <c r="G196" s="90">
        <f t="shared" si="44"/>
        <v>-40.26486839377745</v>
      </c>
      <c r="H196" s="91">
        <v>128585</v>
      </c>
      <c r="I196" s="92">
        <v>2788874</v>
      </c>
      <c r="J196" s="89">
        <f t="shared" si="45"/>
        <v>-41.027687199313895</v>
      </c>
      <c r="K196" s="145">
        <f t="shared" si="45"/>
        <v>-7.299967126398499</v>
      </c>
      <c r="L196" s="74"/>
    </row>
    <row r="197" spans="1:12" ht="14.25">
      <c r="A197" s="146"/>
      <c r="B197" s="97"/>
      <c r="C197" s="98"/>
      <c r="D197" s="246"/>
      <c r="E197" s="247"/>
      <c r="F197" s="95"/>
      <c r="G197" s="96"/>
      <c r="H197" s="97"/>
      <c r="I197" s="98"/>
      <c r="J197" s="95"/>
      <c r="K197" s="147"/>
      <c r="L197" s="74"/>
    </row>
    <row r="198" spans="1:12" ht="15">
      <c r="A198" s="148" t="s">
        <v>137</v>
      </c>
      <c r="B198" s="97">
        <f>SUM(B182:B196)</f>
        <v>407830891</v>
      </c>
      <c r="C198" s="98">
        <f>SUM(C182:C196)</f>
        <v>1672989907</v>
      </c>
      <c r="D198" s="255">
        <f>SUM(D182:D196)</f>
        <v>451159494</v>
      </c>
      <c r="E198" s="256">
        <f>SUM(E182:E196)</f>
        <v>1928024484</v>
      </c>
      <c r="F198" s="99">
        <f t="shared" si="44"/>
        <v>10.624159168953193</v>
      </c>
      <c r="G198" s="100">
        <f t="shared" si="44"/>
        <v>15.244238828513149</v>
      </c>
      <c r="H198" s="97">
        <f>SUM(H182:H196)</f>
        <v>459129619</v>
      </c>
      <c r="I198" s="98">
        <f>SUM(I182:I196)</f>
        <v>1899804913</v>
      </c>
      <c r="J198" s="99">
        <f t="shared" si="45"/>
        <v>1.766587006589736</v>
      </c>
      <c r="K198" s="149">
        <f t="shared" si="45"/>
        <v>-1.4636521078536262</v>
      </c>
      <c r="L198" s="74"/>
    </row>
    <row r="199" spans="1:12" ht="15">
      <c r="A199" s="148"/>
      <c r="B199" s="97"/>
      <c r="C199" s="98"/>
      <c r="D199" s="246"/>
      <c r="E199" s="247"/>
      <c r="F199" s="99"/>
      <c r="G199" s="100"/>
      <c r="H199" s="97"/>
      <c r="I199" s="98"/>
      <c r="J199" s="99"/>
      <c r="K199" s="149"/>
      <c r="L199" s="74"/>
    </row>
    <row r="200" spans="1:12" ht="18" customHeight="1">
      <c r="A200" s="150" t="s">
        <v>138</v>
      </c>
      <c r="B200" s="248">
        <v>111916</v>
      </c>
      <c r="C200" s="249">
        <v>805789</v>
      </c>
      <c r="D200" s="248">
        <v>224282</v>
      </c>
      <c r="E200" s="249">
        <v>1871832</v>
      </c>
      <c r="F200" s="277">
        <f aca="true" t="shared" si="46" ref="F200:F208">(D200-B200)/B200*100</f>
        <v>100.40208727974553</v>
      </c>
      <c r="G200" s="104">
        <f aca="true" t="shared" si="47" ref="G200:G208">(E200-C200)/C200*100</f>
        <v>132.29803335612672</v>
      </c>
      <c r="H200" s="105">
        <v>204178</v>
      </c>
      <c r="I200" s="106">
        <v>1720959</v>
      </c>
      <c r="J200" s="103">
        <f aca="true" t="shared" si="48" ref="J200:J208">(H200-D200)/D200*100</f>
        <v>-8.963715322674133</v>
      </c>
      <c r="K200" s="151">
        <f aca="true" t="shared" si="49" ref="K200:K208">(I200-E200)/E200*100</f>
        <v>-8.060178477555677</v>
      </c>
      <c r="L200" s="74"/>
    </row>
    <row r="201" spans="1:12" ht="18" customHeight="1">
      <c r="A201" s="150" t="s">
        <v>139</v>
      </c>
      <c r="B201" s="248">
        <v>22582</v>
      </c>
      <c r="C201" s="249">
        <v>229597</v>
      </c>
      <c r="D201" s="248">
        <v>10984</v>
      </c>
      <c r="E201" s="249">
        <v>203560</v>
      </c>
      <c r="F201" s="89">
        <f t="shared" si="46"/>
        <v>-51.359489859179874</v>
      </c>
      <c r="G201" s="90">
        <f t="shared" si="47"/>
        <v>-11.340304969141583</v>
      </c>
      <c r="H201" s="105">
        <v>5751</v>
      </c>
      <c r="I201" s="106">
        <v>58809</v>
      </c>
      <c r="J201" s="89">
        <f t="shared" si="48"/>
        <v>-47.64202476329206</v>
      </c>
      <c r="K201" s="145">
        <f t="shared" si="49"/>
        <v>-71.1097465120849</v>
      </c>
      <c r="L201" s="74"/>
    </row>
    <row r="202" spans="1:12" ht="18" customHeight="1">
      <c r="A202" s="150" t="s">
        <v>140</v>
      </c>
      <c r="B202" s="248">
        <v>189020</v>
      </c>
      <c r="C202" s="249">
        <v>657552</v>
      </c>
      <c r="D202" s="248">
        <v>61139</v>
      </c>
      <c r="E202" s="249">
        <v>199328</v>
      </c>
      <c r="F202" s="89">
        <f t="shared" si="46"/>
        <v>-67.65474552957359</v>
      </c>
      <c r="G202" s="90">
        <f t="shared" si="47"/>
        <v>-69.68635180183468</v>
      </c>
      <c r="H202" s="105">
        <v>45909</v>
      </c>
      <c r="I202" s="106">
        <v>245816</v>
      </c>
      <c r="J202" s="89">
        <f t="shared" si="48"/>
        <v>-24.91044995829176</v>
      </c>
      <c r="K202" s="145">
        <f t="shared" si="49"/>
        <v>23.322363140150905</v>
      </c>
      <c r="L202" s="74"/>
    </row>
    <row r="203" spans="1:12" ht="18" customHeight="1">
      <c r="A203" s="150" t="s">
        <v>141</v>
      </c>
      <c r="B203" s="248">
        <v>69595</v>
      </c>
      <c r="C203" s="249">
        <v>427372</v>
      </c>
      <c r="D203" s="248">
        <v>191659</v>
      </c>
      <c r="E203" s="249">
        <v>1625079</v>
      </c>
      <c r="F203" s="89">
        <f t="shared" si="46"/>
        <v>175.39191033838637</v>
      </c>
      <c r="G203" s="90">
        <f t="shared" si="47"/>
        <v>280.24929101578954</v>
      </c>
      <c r="H203" s="105">
        <v>356599</v>
      </c>
      <c r="I203" s="106">
        <v>3147904</v>
      </c>
      <c r="J203" s="89">
        <f t="shared" si="48"/>
        <v>86.05909453769455</v>
      </c>
      <c r="K203" s="145">
        <f t="shared" si="49"/>
        <v>93.70775205390015</v>
      </c>
      <c r="L203" s="74"/>
    </row>
    <row r="204" spans="1:12" ht="18" customHeight="1">
      <c r="A204" s="150" t="s">
        <v>128</v>
      </c>
      <c r="B204" s="248">
        <v>806962</v>
      </c>
      <c r="C204" s="249">
        <v>4599266</v>
      </c>
      <c r="D204" s="248">
        <v>713910</v>
      </c>
      <c r="E204" s="249">
        <v>3894731</v>
      </c>
      <c r="F204" s="89">
        <f t="shared" si="46"/>
        <v>-11.531150165683142</v>
      </c>
      <c r="G204" s="90">
        <f t="shared" si="47"/>
        <v>-15.318422548293576</v>
      </c>
      <c r="H204" s="105">
        <v>602152</v>
      </c>
      <c r="I204" s="106">
        <v>4765265</v>
      </c>
      <c r="J204" s="89">
        <f t="shared" si="48"/>
        <v>-15.654354190304101</v>
      </c>
      <c r="K204" s="145">
        <f t="shared" si="49"/>
        <v>22.35158217602191</v>
      </c>
      <c r="L204" s="74"/>
    </row>
    <row r="205" spans="1:12" ht="18" customHeight="1">
      <c r="A205" s="150" t="s">
        <v>143</v>
      </c>
      <c r="B205" s="248">
        <v>11177306</v>
      </c>
      <c r="C205" s="249">
        <v>52960060</v>
      </c>
      <c r="D205" s="248">
        <v>10895614</v>
      </c>
      <c r="E205" s="249">
        <v>56766053</v>
      </c>
      <c r="F205" s="89">
        <f t="shared" si="46"/>
        <v>-2.520213725919287</v>
      </c>
      <c r="G205" s="90">
        <f t="shared" si="47"/>
        <v>7.186534531871754</v>
      </c>
      <c r="H205" s="105">
        <v>12763526</v>
      </c>
      <c r="I205" s="106">
        <v>65832681</v>
      </c>
      <c r="J205" s="89">
        <f t="shared" si="48"/>
        <v>17.143705714978523</v>
      </c>
      <c r="K205" s="145">
        <f t="shared" si="49"/>
        <v>15.97191899179603</v>
      </c>
      <c r="L205" s="74"/>
    </row>
    <row r="206" spans="1:12" ht="18" customHeight="1">
      <c r="A206" s="150" t="s">
        <v>144</v>
      </c>
      <c r="B206" s="248">
        <v>1648110</v>
      </c>
      <c r="C206" s="249">
        <v>4400948</v>
      </c>
      <c r="D206" s="248">
        <v>527710</v>
      </c>
      <c r="E206" s="249">
        <v>1553111</v>
      </c>
      <c r="F206" s="89">
        <f t="shared" si="46"/>
        <v>-67.98089933317559</v>
      </c>
      <c r="G206" s="90">
        <f t="shared" si="47"/>
        <v>-64.70962619871901</v>
      </c>
      <c r="H206" s="105">
        <v>698917</v>
      </c>
      <c r="I206" s="106">
        <v>2604437</v>
      </c>
      <c r="J206" s="89">
        <f t="shared" si="48"/>
        <v>32.443387466600974</v>
      </c>
      <c r="K206" s="145">
        <f t="shared" si="49"/>
        <v>67.69162023834741</v>
      </c>
      <c r="L206" s="74"/>
    </row>
    <row r="207" spans="1:12" ht="18" customHeight="1">
      <c r="A207" s="150" t="s">
        <v>142</v>
      </c>
      <c r="B207" s="248">
        <v>1459279</v>
      </c>
      <c r="C207" s="249">
        <v>3524910</v>
      </c>
      <c r="D207" s="248">
        <v>1199329</v>
      </c>
      <c r="E207" s="249">
        <v>2925485</v>
      </c>
      <c r="F207" s="89">
        <f t="shared" si="46"/>
        <v>-17.813591506490532</v>
      </c>
      <c r="G207" s="90">
        <f t="shared" si="47"/>
        <v>-17.005398719399928</v>
      </c>
      <c r="H207" s="105">
        <v>1650409</v>
      </c>
      <c r="I207" s="106">
        <v>2228610</v>
      </c>
      <c r="J207" s="89">
        <f t="shared" si="48"/>
        <v>37.61103083474176</v>
      </c>
      <c r="K207" s="145">
        <f t="shared" si="49"/>
        <v>-23.820836545051506</v>
      </c>
      <c r="L207" s="74"/>
    </row>
    <row r="208" spans="1:12" ht="18" customHeight="1">
      <c r="A208" s="150" t="s">
        <v>145</v>
      </c>
      <c r="B208" s="248">
        <v>440053</v>
      </c>
      <c r="C208" s="249">
        <v>1541927</v>
      </c>
      <c r="D208" s="248">
        <v>1357544</v>
      </c>
      <c r="E208" s="249">
        <v>5486847</v>
      </c>
      <c r="F208" s="89">
        <f t="shared" si="46"/>
        <v>208.49556757935974</v>
      </c>
      <c r="G208" s="90">
        <f t="shared" si="47"/>
        <v>255.84349972469514</v>
      </c>
      <c r="H208" s="105">
        <v>2121771</v>
      </c>
      <c r="I208" s="106">
        <v>9023903</v>
      </c>
      <c r="J208" s="89">
        <f t="shared" si="48"/>
        <v>56.294823593194764</v>
      </c>
      <c r="K208" s="145">
        <f t="shared" si="49"/>
        <v>64.46427246832287</v>
      </c>
      <c r="L208" s="74"/>
    </row>
    <row r="209" spans="1:12" ht="18" customHeight="1">
      <c r="A209" s="150" t="s">
        <v>147</v>
      </c>
      <c r="B209" s="248">
        <v>0</v>
      </c>
      <c r="C209" s="249">
        <v>0</v>
      </c>
      <c r="D209" s="248">
        <v>0</v>
      </c>
      <c r="E209" s="249">
        <v>0</v>
      </c>
      <c r="F209" s="107" t="s">
        <v>44</v>
      </c>
      <c r="G209" s="108" t="s">
        <v>44</v>
      </c>
      <c r="H209" s="105">
        <v>0</v>
      </c>
      <c r="I209" s="106">
        <v>0</v>
      </c>
      <c r="J209" s="107" t="s">
        <v>44</v>
      </c>
      <c r="K209" s="153" t="s">
        <v>44</v>
      </c>
      <c r="L209" s="74"/>
    </row>
    <row r="210" spans="1:12" ht="14.25">
      <c r="A210" s="146"/>
      <c r="B210" s="97"/>
      <c r="C210" s="98"/>
      <c r="D210" s="246"/>
      <c r="E210" s="247"/>
      <c r="F210" s="99"/>
      <c r="G210" s="100"/>
      <c r="H210" s="97"/>
      <c r="I210" s="98"/>
      <c r="J210" s="99"/>
      <c r="K210" s="149"/>
      <c r="L210" s="74"/>
    </row>
    <row r="211" spans="1:12" ht="15">
      <c r="A211" s="258" t="s">
        <v>146</v>
      </c>
      <c r="B211" s="255">
        <f>SUM(B200:B209)</f>
        <v>15924823</v>
      </c>
      <c r="C211" s="256">
        <f>SUM(C200:C209)</f>
        <v>69147421</v>
      </c>
      <c r="D211" s="255">
        <f>SUM(D200:D209)</f>
        <v>15182171</v>
      </c>
      <c r="E211" s="256">
        <f>SUM(E200:E209)</f>
        <v>74526026</v>
      </c>
      <c r="F211" s="267">
        <f>(D211-B211)/B211*100</f>
        <v>-4.663486683651053</v>
      </c>
      <c r="G211" s="268">
        <f>(E211-C211)/C211*100</f>
        <v>7.778460746930822</v>
      </c>
      <c r="H211" s="255">
        <f>SUM(H200:H209)</f>
        <v>18449212</v>
      </c>
      <c r="I211" s="256">
        <f>SUM(I200:I209)</f>
        <v>89628384</v>
      </c>
      <c r="J211" s="267">
        <f>(H211-D211)/D211*100</f>
        <v>21.518931646863944</v>
      </c>
      <c r="K211" s="269">
        <f>(I211-E211)/E211*100</f>
        <v>20.26454221509141</v>
      </c>
      <c r="L211" s="74"/>
    </row>
    <row r="212" spans="1:12" ht="14.25">
      <c r="A212" s="146"/>
      <c r="B212" s="255"/>
      <c r="C212" s="256"/>
      <c r="D212" s="255"/>
      <c r="E212" s="256"/>
      <c r="F212" s="267"/>
      <c r="G212" s="268"/>
      <c r="H212" s="255"/>
      <c r="I212" s="256"/>
      <c r="J212" s="267"/>
      <c r="K212" s="269"/>
      <c r="L212" s="74"/>
    </row>
    <row r="213" spans="1:12" ht="15">
      <c r="A213" s="258" t="s">
        <v>148</v>
      </c>
      <c r="B213" s="255">
        <f>B198+B211</f>
        <v>423755714</v>
      </c>
      <c r="C213" s="256">
        <f>C198+C211</f>
        <v>1742137328</v>
      </c>
      <c r="D213" s="255">
        <f>D198+D211</f>
        <v>466341665</v>
      </c>
      <c r="E213" s="256">
        <f>E198+E211</f>
        <v>2002550510</v>
      </c>
      <c r="F213" s="267">
        <f>(D213-B213)/B213*100</f>
        <v>10.049646433794164</v>
      </c>
      <c r="G213" s="268">
        <f>(E213-C213)/C213*100</f>
        <v>14.947913566547493</v>
      </c>
      <c r="H213" s="255">
        <f>H198+H211</f>
        <v>477578831</v>
      </c>
      <c r="I213" s="256">
        <f>I198+I211</f>
        <v>1989433297</v>
      </c>
      <c r="J213" s="267">
        <f>(H213-D213)/D213*100</f>
        <v>2.409642295204311</v>
      </c>
      <c r="K213" s="269">
        <f>(I213-E213)/E213*100</f>
        <v>-0.6550253256783021</v>
      </c>
      <c r="L213" s="74"/>
    </row>
    <row r="214" spans="1:12" ht="14.25">
      <c r="A214" s="146"/>
      <c r="B214" s="97"/>
      <c r="C214" s="98"/>
      <c r="D214" s="246"/>
      <c r="E214" s="247"/>
      <c r="F214" s="95"/>
      <c r="G214" s="96"/>
      <c r="H214" s="97"/>
      <c r="I214" s="98"/>
      <c r="J214" s="95"/>
      <c r="K214" s="147"/>
      <c r="L214" s="74"/>
    </row>
    <row r="215" spans="1:12" ht="18" customHeight="1">
      <c r="A215" s="150" t="s">
        <v>22</v>
      </c>
      <c r="B215" s="101">
        <v>369455062</v>
      </c>
      <c r="C215" s="102">
        <v>452375142</v>
      </c>
      <c r="D215" s="248">
        <v>352142125</v>
      </c>
      <c r="E215" s="249">
        <v>542221184</v>
      </c>
      <c r="F215" s="103">
        <f aca="true" t="shared" si="50" ref="F215:G217">(D215-B215)/B215*100</f>
        <v>-4.6860738370394825</v>
      </c>
      <c r="G215" s="104">
        <f t="shared" si="50"/>
        <v>19.860959115211507</v>
      </c>
      <c r="H215" s="105">
        <v>499477206</v>
      </c>
      <c r="I215" s="106">
        <v>593935790</v>
      </c>
      <c r="J215" s="103">
        <f aca="true" t="shared" si="51" ref="J215:K217">(H215-D215)/D215*100</f>
        <v>41.839663743722795</v>
      </c>
      <c r="K215" s="151">
        <f t="shared" si="51"/>
        <v>9.537548057141198</v>
      </c>
      <c r="L215" s="74"/>
    </row>
    <row r="216" spans="1:12" ht="18" customHeight="1">
      <c r="A216" s="144" t="s">
        <v>23</v>
      </c>
      <c r="B216" s="87">
        <v>25752</v>
      </c>
      <c r="C216" s="88">
        <v>447539</v>
      </c>
      <c r="D216" s="244">
        <v>61313</v>
      </c>
      <c r="E216" s="245">
        <v>224587</v>
      </c>
      <c r="F216" s="89">
        <f t="shared" si="50"/>
        <v>138.09024541783162</v>
      </c>
      <c r="G216" s="90">
        <f t="shared" si="50"/>
        <v>-49.81733435521821</v>
      </c>
      <c r="H216" s="91">
        <v>211289</v>
      </c>
      <c r="I216" s="92">
        <v>1335132</v>
      </c>
      <c r="J216" s="89">
        <f t="shared" si="51"/>
        <v>244.60717955409132</v>
      </c>
      <c r="K216" s="145">
        <f t="shared" si="51"/>
        <v>494.4832069532074</v>
      </c>
      <c r="L216" s="74"/>
    </row>
    <row r="217" spans="1:12" ht="18" customHeight="1">
      <c r="A217" s="150" t="s">
        <v>24</v>
      </c>
      <c r="B217" s="101">
        <v>31542405</v>
      </c>
      <c r="C217" s="102">
        <v>57358070</v>
      </c>
      <c r="D217" s="248">
        <v>37932822</v>
      </c>
      <c r="E217" s="249">
        <v>86877019</v>
      </c>
      <c r="F217" s="89">
        <f t="shared" si="50"/>
        <v>20.259764593093013</v>
      </c>
      <c r="G217" s="90">
        <f t="shared" si="50"/>
        <v>51.46433448684727</v>
      </c>
      <c r="H217" s="105">
        <v>25325345</v>
      </c>
      <c r="I217" s="106">
        <v>66431506</v>
      </c>
      <c r="J217" s="89">
        <f t="shared" si="51"/>
        <v>-33.236327632043825</v>
      </c>
      <c r="K217" s="145">
        <f t="shared" si="51"/>
        <v>-23.533856519639563</v>
      </c>
      <c r="L217" s="74"/>
    </row>
    <row r="218" spans="1:12" ht="14.25">
      <c r="A218" s="146"/>
      <c r="B218" s="93"/>
      <c r="C218" s="94"/>
      <c r="D218" s="246"/>
      <c r="E218" s="247"/>
      <c r="F218" s="95"/>
      <c r="G218" s="96"/>
      <c r="H218" s="97"/>
      <c r="I218" s="98"/>
      <c r="J218" s="95"/>
      <c r="K218" s="147"/>
      <c r="L218" s="74"/>
    </row>
    <row r="219" spans="1:12" ht="18" customHeight="1">
      <c r="A219" s="150" t="s">
        <v>25</v>
      </c>
      <c r="B219" s="101">
        <v>14884658</v>
      </c>
      <c r="C219" s="102">
        <v>38255211</v>
      </c>
      <c r="D219" s="248">
        <v>18924921</v>
      </c>
      <c r="E219" s="249">
        <v>52735986</v>
      </c>
      <c r="F219" s="103">
        <f>(D219-B219)/B219*100</f>
        <v>27.14380807405854</v>
      </c>
      <c r="G219" s="104">
        <f>(E219-C219)/C219*100</f>
        <v>37.85307836885281</v>
      </c>
      <c r="H219" s="105">
        <v>17553865</v>
      </c>
      <c r="I219" s="106">
        <v>52701066</v>
      </c>
      <c r="J219" s="103">
        <f aca="true" t="shared" si="52" ref="J219:K221">(H219-D219)/D219*100</f>
        <v>-7.244711880171124</v>
      </c>
      <c r="K219" s="151">
        <f t="shared" si="52"/>
        <v>-0.06621664379234324</v>
      </c>
      <c r="L219" s="74"/>
    </row>
    <row r="220" spans="1:12" ht="18" customHeight="1">
      <c r="A220" s="144" t="s">
        <v>26</v>
      </c>
      <c r="B220" s="87">
        <v>385129</v>
      </c>
      <c r="C220" s="88">
        <v>723696</v>
      </c>
      <c r="D220" s="244">
        <v>127748</v>
      </c>
      <c r="E220" s="245">
        <v>346795</v>
      </c>
      <c r="F220" s="89">
        <f>(D220-B220)/B220*100</f>
        <v>-66.8298154644288</v>
      </c>
      <c r="G220" s="90">
        <f>(E220-C220)/C220*100</f>
        <v>-52.08001702372267</v>
      </c>
      <c r="H220" s="91">
        <v>383357</v>
      </c>
      <c r="I220" s="92">
        <v>1757806</v>
      </c>
      <c r="J220" s="89">
        <f t="shared" si="52"/>
        <v>200.08845539656198</v>
      </c>
      <c r="K220" s="145">
        <f t="shared" si="52"/>
        <v>406.87178304185466</v>
      </c>
      <c r="L220" s="74"/>
    </row>
    <row r="221" spans="1:12" ht="18" customHeight="1">
      <c r="A221" s="144" t="s">
        <v>27</v>
      </c>
      <c r="B221" s="87">
        <v>0</v>
      </c>
      <c r="C221" s="88">
        <v>0</v>
      </c>
      <c r="D221" s="244">
        <v>17</v>
      </c>
      <c r="E221" s="245">
        <v>704</v>
      </c>
      <c r="F221" s="89" t="s">
        <v>44</v>
      </c>
      <c r="G221" s="90" t="s">
        <v>44</v>
      </c>
      <c r="H221" s="91">
        <v>159037</v>
      </c>
      <c r="I221" s="92">
        <v>139612</v>
      </c>
      <c r="J221" s="89">
        <f t="shared" si="52"/>
        <v>935411.7647058823</v>
      </c>
      <c r="K221" s="145">
        <f t="shared" si="52"/>
        <v>19731.25</v>
      </c>
      <c r="L221" s="74"/>
    </row>
    <row r="222" spans="1:12" ht="14.25">
      <c r="A222" s="146"/>
      <c r="B222" s="93"/>
      <c r="C222" s="94"/>
      <c r="D222" s="246"/>
      <c r="E222" s="247"/>
      <c r="F222" s="95"/>
      <c r="G222" s="96"/>
      <c r="H222" s="97"/>
      <c r="I222" s="98"/>
      <c r="J222" s="95"/>
      <c r="K222" s="147"/>
      <c r="L222" s="74"/>
    </row>
    <row r="223" spans="1:12" ht="15">
      <c r="A223" s="148" t="s">
        <v>28</v>
      </c>
      <c r="B223" s="93">
        <f>SUM(B219:B221)</f>
        <v>15269787</v>
      </c>
      <c r="C223" s="94">
        <f>SUM(C219:C221)</f>
        <v>38978907</v>
      </c>
      <c r="D223" s="246">
        <f>SUM(D219:D221)</f>
        <v>19052686</v>
      </c>
      <c r="E223" s="247">
        <f>SUM(E219:E221)</f>
        <v>53083485</v>
      </c>
      <c r="F223" s="95">
        <f>(D223-B223)/B223*100</f>
        <v>24.77375093706284</v>
      </c>
      <c r="G223" s="96">
        <f>(E223-C223)/C223*100</f>
        <v>36.185155217410276</v>
      </c>
      <c r="H223" s="97">
        <f>SUM(H219:H221)</f>
        <v>18096259</v>
      </c>
      <c r="I223" s="98">
        <f>SUM(I219:I221)</f>
        <v>54598484</v>
      </c>
      <c r="J223" s="95">
        <f>(H223-D223)/D223*100</f>
        <v>-5.019906379604429</v>
      </c>
      <c r="K223" s="147">
        <f>(I223-E223)/E223*100</f>
        <v>2.8539931016209654</v>
      </c>
      <c r="L223" s="74"/>
    </row>
    <row r="224" spans="1:12" ht="14.25">
      <c r="A224" s="146"/>
      <c r="B224" s="97"/>
      <c r="C224" s="98"/>
      <c r="D224" s="246"/>
      <c r="E224" s="247"/>
      <c r="F224" s="95"/>
      <c r="G224" s="96"/>
      <c r="H224" s="97"/>
      <c r="I224" s="98"/>
      <c r="J224" s="95"/>
      <c r="K224" s="147"/>
      <c r="L224" s="74"/>
    </row>
    <row r="225" spans="1:12" ht="15">
      <c r="A225" s="152" t="s">
        <v>41</v>
      </c>
      <c r="B225" s="105">
        <v>1772450240</v>
      </c>
      <c r="C225" s="106">
        <v>4665939817</v>
      </c>
      <c r="D225" s="251">
        <v>1891095907</v>
      </c>
      <c r="E225" s="252">
        <v>5661231721</v>
      </c>
      <c r="F225" s="107">
        <f>(D225-B225)/B225*100</f>
        <v>6.693878582453181</v>
      </c>
      <c r="G225" s="108">
        <f>(E225-C225)/C225*100</f>
        <v>21.331006035991486</v>
      </c>
      <c r="H225" s="105">
        <v>2111621757</v>
      </c>
      <c r="I225" s="106">
        <v>5947820964</v>
      </c>
      <c r="J225" s="107">
        <f>(H225-D225)/D225*100</f>
        <v>11.661272661196659</v>
      </c>
      <c r="K225" s="153">
        <f>(I225-E225)/E225*100</f>
        <v>5.0623125341595605</v>
      </c>
      <c r="L225" s="74"/>
    </row>
    <row r="226" spans="1:12" ht="5.25" customHeight="1">
      <c r="A226" s="146"/>
      <c r="B226" s="97"/>
      <c r="C226" s="98"/>
      <c r="D226" s="246"/>
      <c r="E226" s="247"/>
      <c r="F226" s="95"/>
      <c r="G226" s="96"/>
      <c r="H226" s="97"/>
      <c r="I226" s="98"/>
      <c r="J226" s="95"/>
      <c r="K226" s="147"/>
      <c r="L226" s="74"/>
    </row>
    <row r="227" spans="1:12" ht="15">
      <c r="A227" s="148" t="s">
        <v>42</v>
      </c>
      <c r="B227" s="97"/>
      <c r="C227" s="94">
        <v>69339692000</v>
      </c>
      <c r="D227" s="246"/>
      <c r="E227" s="247">
        <v>97539766000</v>
      </c>
      <c r="F227" s="95"/>
      <c r="G227" s="96">
        <f>(E227-C227)/C227*100</f>
        <v>40.669453795670165</v>
      </c>
      <c r="H227" s="97"/>
      <c r="I227" s="98">
        <v>116048269000</v>
      </c>
      <c r="J227" s="95"/>
      <c r="K227" s="147">
        <f>(I227-E227)/E227*100</f>
        <v>18.975340785623786</v>
      </c>
      <c r="L227" s="74"/>
    </row>
    <row r="228" spans="1:12" ht="4.5" customHeight="1">
      <c r="A228" s="146"/>
      <c r="B228" s="110"/>
      <c r="C228" s="122"/>
      <c r="D228" s="253"/>
      <c r="E228" s="254"/>
      <c r="F228" s="120"/>
      <c r="G228" s="121"/>
      <c r="H228" s="110"/>
      <c r="I228" s="122"/>
      <c r="J228" s="120"/>
      <c r="K228" s="169"/>
      <c r="L228" s="74"/>
    </row>
    <row r="229" spans="1:12" ht="15.75" thickBot="1">
      <c r="A229" s="154" t="s">
        <v>31</v>
      </c>
      <c r="B229" s="157"/>
      <c r="C229" s="156">
        <f>(C225*100)/C227</f>
        <v>6.72910375344615</v>
      </c>
      <c r="D229" s="250"/>
      <c r="E229" s="257">
        <f>(E225*100)/E227</f>
        <v>5.804024300201827</v>
      </c>
      <c r="F229" s="160"/>
      <c r="G229" s="170"/>
      <c r="H229" s="157"/>
      <c r="I229" s="156">
        <f>(I225*100)/I227</f>
        <v>5.125299166676928</v>
      </c>
      <c r="J229" s="160"/>
      <c r="K229" s="161">
        <f>(I229-E229)/E229*100</f>
        <v>-11.694043622479269</v>
      </c>
      <c r="L229" s="74"/>
    </row>
    <row r="230" spans="1:12" ht="14.25" thickTop="1">
      <c r="A230" s="113" t="s">
        <v>161</v>
      </c>
      <c r="B230" s="73"/>
      <c r="C230" s="109"/>
      <c r="D230" s="110"/>
      <c r="E230" s="109"/>
      <c r="F230" s="111"/>
      <c r="G230" s="111"/>
      <c r="H230" s="110"/>
      <c r="I230" s="109"/>
      <c r="J230" s="111"/>
      <c r="K230" s="112"/>
      <c r="L230" s="74"/>
    </row>
    <row r="231" spans="1:12" ht="13.5">
      <c r="A231" s="113"/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74"/>
    </row>
    <row r="232" spans="1:12" ht="13.5" thickBot="1">
      <c r="A232" s="114"/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74"/>
    </row>
    <row r="233" spans="1:12" ht="24" thickTop="1">
      <c r="A233" s="282" t="s">
        <v>153</v>
      </c>
      <c r="B233" s="283"/>
      <c r="C233" s="283"/>
      <c r="D233" s="283"/>
      <c r="E233" s="283"/>
      <c r="F233" s="283"/>
      <c r="G233" s="283"/>
      <c r="H233" s="283"/>
      <c r="I233" s="283"/>
      <c r="J233" s="283"/>
      <c r="K233" s="284"/>
      <c r="L233" s="74"/>
    </row>
    <row r="234" spans="1:12" ht="26.25">
      <c r="A234" s="285" t="s">
        <v>43</v>
      </c>
      <c r="B234" s="286"/>
      <c r="C234" s="286"/>
      <c r="D234" s="286"/>
      <c r="E234" s="286"/>
      <c r="F234" s="286"/>
      <c r="G234" s="286"/>
      <c r="H234" s="286"/>
      <c r="I234" s="286"/>
      <c r="J234" s="286"/>
      <c r="K234" s="287"/>
      <c r="L234" s="74"/>
    </row>
    <row r="235" spans="1:12" ht="18">
      <c r="A235" s="136" t="s">
        <v>33</v>
      </c>
      <c r="B235" s="73"/>
      <c r="C235" s="73"/>
      <c r="D235" s="73"/>
      <c r="E235" s="73"/>
      <c r="F235" s="73"/>
      <c r="G235" s="73"/>
      <c r="H235" s="73"/>
      <c r="I235" s="73"/>
      <c r="J235" s="73"/>
      <c r="K235" s="137"/>
      <c r="L235" s="74"/>
    </row>
    <row r="236" spans="1:12" ht="28.5">
      <c r="A236" s="138"/>
      <c r="B236" s="75">
        <v>2003</v>
      </c>
      <c r="C236" s="75"/>
      <c r="D236" s="75">
        <v>2004</v>
      </c>
      <c r="E236" s="75"/>
      <c r="F236" s="231" t="s">
        <v>135</v>
      </c>
      <c r="G236" s="231" t="s">
        <v>135</v>
      </c>
      <c r="H236" s="75">
        <v>2005</v>
      </c>
      <c r="I236" s="75"/>
      <c r="J236" s="231" t="s">
        <v>154</v>
      </c>
      <c r="K236" s="232" t="s">
        <v>154</v>
      </c>
      <c r="L236" s="74"/>
    </row>
    <row r="237" spans="1:12" ht="18">
      <c r="A237" s="138"/>
      <c r="B237" s="75" t="s">
        <v>129</v>
      </c>
      <c r="C237" s="75"/>
      <c r="D237" s="75" t="s">
        <v>129</v>
      </c>
      <c r="E237" s="75"/>
      <c r="F237" s="76" t="s">
        <v>2</v>
      </c>
      <c r="G237" s="76" t="s">
        <v>2</v>
      </c>
      <c r="H237" s="75" t="s">
        <v>129</v>
      </c>
      <c r="I237" s="75"/>
      <c r="J237" s="76" t="s">
        <v>2</v>
      </c>
      <c r="K237" s="139" t="s">
        <v>2</v>
      </c>
      <c r="L237" s="74"/>
    </row>
    <row r="238" spans="1:12" ht="15">
      <c r="A238" s="140"/>
      <c r="B238" s="77"/>
      <c r="C238" s="78"/>
      <c r="D238" s="77"/>
      <c r="E238" s="78"/>
      <c r="F238" s="79" t="s">
        <v>3</v>
      </c>
      <c r="G238" s="80" t="s">
        <v>4</v>
      </c>
      <c r="H238" s="81"/>
      <c r="I238" s="82"/>
      <c r="J238" s="79" t="s">
        <v>4</v>
      </c>
      <c r="K238" s="141" t="s">
        <v>4</v>
      </c>
      <c r="L238" s="74"/>
    </row>
    <row r="239" spans="1:12" ht="15">
      <c r="A239" s="142"/>
      <c r="B239" s="115" t="s">
        <v>5</v>
      </c>
      <c r="C239" s="116" t="s">
        <v>6</v>
      </c>
      <c r="D239" s="117" t="s">
        <v>5</v>
      </c>
      <c r="E239" s="118" t="s">
        <v>6</v>
      </c>
      <c r="F239" s="85" t="s">
        <v>7</v>
      </c>
      <c r="G239" s="86" t="s">
        <v>8</v>
      </c>
      <c r="H239" s="117" t="s">
        <v>5</v>
      </c>
      <c r="I239" s="118" t="s">
        <v>6</v>
      </c>
      <c r="J239" s="85" t="s">
        <v>7</v>
      </c>
      <c r="K239" s="143" t="s">
        <v>8</v>
      </c>
      <c r="L239" s="74"/>
    </row>
    <row r="240" spans="1:12" ht="18" customHeight="1">
      <c r="A240" s="144" t="s">
        <v>9</v>
      </c>
      <c r="B240" s="87">
        <v>734640</v>
      </c>
      <c r="C240" s="88">
        <v>28138155</v>
      </c>
      <c r="D240" s="244">
        <v>677952</v>
      </c>
      <c r="E240" s="245">
        <v>29903846</v>
      </c>
      <c r="F240" s="89">
        <f aca="true" t="shared" si="53" ref="F240:G256">(D240-B240)/B240*100</f>
        <v>-7.716432538386149</v>
      </c>
      <c r="G240" s="90">
        <f t="shared" si="53"/>
        <v>6.2750773815838325</v>
      </c>
      <c r="H240" s="91">
        <v>847704</v>
      </c>
      <c r="I240" s="92">
        <v>29992451</v>
      </c>
      <c r="J240" s="89">
        <f aca="true" t="shared" si="54" ref="J240:K256">(H240-D240)/D240*100</f>
        <v>25.038940809968846</v>
      </c>
      <c r="K240" s="145">
        <f t="shared" si="54"/>
        <v>0.29629967998096296</v>
      </c>
      <c r="L240" s="74"/>
    </row>
    <row r="241" spans="1:12" ht="18" customHeight="1">
      <c r="A241" s="144" t="s">
        <v>10</v>
      </c>
      <c r="B241" s="87">
        <v>169897</v>
      </c>
      <c r="C241" s="88">
        <v>20350732</v>
      </c>
      <c r="D241" s="244">
        <v>131180</v>
      </c>
      <c r="E241" s="245">
        <v>20926399</v>
      </c>
      <c r="F241" s="89">
        <f t="shared" si="53"/>
        <v>-22.788513040253804</v>
      </c>
      <c r="G241" s="90">
        <f t="shared" si="53"/>
        <v>2.8287287159990115</v>
      </c>
      <c r="H241" s="91">
        <v>316648</v>
      </c>
      <c r="I241" s="92">
        <v>22260940</v>
      </c>
      <c r="J241" s="89">
        <f t="shared" si="54"/>
        <v>141.38435737155055</v>
      </c>
      <c r="K241" s="145">
        <f t="shared" si="54"/>
        <v>6.37730839405289</v>
      </c>
      <c r="L241" s="74"/>
    </row>
    <row r="242" spans="1:12" ht="18" customHeight="1">
      <c r="A242" s="144" t="s">
        <v>11</v>
      </c>
      <c r="B242" s="87">
        <v>290634</v>
      </c>
      <c r="C242" s="88">
        <v>70747912</v>
      </c>
      <c r="D242" s="244">
        <v>379055</v>
      </c>
      <c r="E242" s="245">
        <v>80625036</v>
      </c>
      <c r="F242" s="89">
        <f t="shared" si="53"/>
        <v>30.423487960802937</v>
      </c>
      <c r="G242" s="90">
        <f t="shared" si="53"/>
        <v>13.961011315782718</v>
      </c>
      <c r="H242" s="91">
        <v>324422</v>
      </c>
      <c r="I242" s="92">
        <v>90319290</v>
      </c>
      <c r="J242" s="89">
        <f t="shared" si="54"/>
        <v>-14.4129479890781</v>
      </c>
      <c r="K242" s="145">
        <f t="shared" si="54"/>
        <v>12.023875561432309</v>
      </c>
      <c r="L242" s="74"/>
    </row>
    <row r="243" spans="1:12" ht="18" customHeight="1">
      <c r="A243" s="144" t="s">
        <v>133</v>
      </c>
      <c r="B243" s="87">
        <v>46721</v>
      </c>
      <c r="C243" s="88">
        <v>1847855</v>
      </c>
      <c r="D243" s="244">
        <v>75493</v>
      </c>
      <c r="E243" s="245">
        <v>4427987</v>
      </c>
      <c r="F243" s="89">
        <f t="shared" si="53"/>
        <v>61.58258598916974</v>
      </c>
      <c r="G243" s="90">
        <f t="shared" si="53"/>
        <v>139.6284881660087</v>
      </c>
      <c r="H243" s="91">
        <v>87723</v>
      </c>
      <c r="I243" s="92">
        <v>3391280</v>
      </c>
      <c r="J243" s="89">
        <f t="shared" si="54"/>
        <v>16.200177499900654</v>
      </c>
      <c r="K243" s="145">
        <f t="shared" si="54"/>
        <v>-23.412602611525283</v>
      </c>
      <c r="L243" s="74"/>
    </row>
    <row r="244" spans="1:12" ht="18" customHeight="1">
      <c r="A244" s="144" t="s">
        <v>149</v>
      </c>
      <c r="B244" s="87">
        <v>7029</v>
      </c>
      <c r="C244" s="88">
        <v>157062</v>
      </c>
      <c r="D244" s="244">
        <v>6522</v>
      </c>
      <c r="E244" s="245">
        <v>168964</v>
      </c>
      <c r="F244" s="89">
        <f t="shared" si="53"/>
        <v>-7.212974818608621</v>
      </c>
      <c r="G244" s="90">
        <f t="shared" si="53"/>
        <v>7.5778991735747665</v>
      </c>
      <c r="H244" s="91">
        <v>6941</v>
      </c>
      <c r="I244" s="92">
        <v>122470</v>
      </c>
      <c r="J244" s="89">
        <f t="shared" si="54"/>
        <v>6.424409690279055</v>
      </c>
      <c r="K244" s="145">
        <f t="shared" si="54"/>
        <v>-27.517104235221705</v>
      </c>
      <c r="L244" s="74"/>
    </row>
    <row r="245" spans="1:12" ht="18" customHeight="1">
      <c r="A245" s="144" t="s">
        <v>12</v>
      </c>
      <c r="B245" s="87">
        <v>119672</v>
      </c>
      <c r="C245" s="88">
        <v>6943947</v>
      </c>
      <c r="D245" s="244">
        <v>120221</v>
      </c>
      <c r="E245" s="245">
        <v>4831728</v>
      </c>
      <c r="F245" s="89">
        <f t="shared" si="53"/>
        <v>0.45875392740156423</v>
      </c>
      <c r="G245" s="90">
        <f t="shared" si="53"/>
        <v>-30.418132511668077</v>
      </c>
      <c r="H245" s="91">
        <v>103925</v>
      </c>
      <c r="I245" s="92">
        <v>5470195</v>
      </c>
      <c r="J245" s="89">
        <f t="shared" si="54"/>
        <v>-13.555036141772236</v>
      </c>
      <c r="K245" s="145">
        <f t="shared" si="54"/>
        <v>13.214050956510798</v>
      </c>
      <c r="L245" s="74"/>
    </row>
    <row r="246" spans="1:12" ht="18" customHeight="1">
      <c r="A246" s="144" t="s">
        <v>13</v>
      </c>
      <c r="B246" s="87">
        <v>372056</v>
      </c>
      <c r="C246" s="88">
        <v>29884174</v>
      </c>
      <c r="D246" s="244">
        <v>322214</v>
      </c>
      <c r="E246" s="245">
        <v>17405970</v>
      </c>
      <c r="F246" s="89">
        <f t="shared" si="53"/>
        <v>-13.396370438858666</v>
      </c>
      <c r="G246" s="90">
        <f t="shared" si="53"/>
        <v>-41.75522468849231</v>
      </c>
      <c r="H246" s="91">
        <v>343300</v>
      </c>
      <c r="I246" s="92">
        <v>17864528</v>
      </c>
      <c r="J246" s="89">
        <f t="shared" si="54"/>
        <v>6.544098021811591</v>
      </c>
      <c r="K246" s="145">
        <f t="shared" si="54"/>
        <v>2.6344869030568248</v>
      </c>
      <c r="L246" s="74"/>
    </row>
    <row r="247" spans="1:12" ht="18" customHeight="1">
      <c r="A247" s="144" t="s">
        <v>14</v>
      </c>
      <c r="B247" s="87">
        <v>7819</v>
      </c>
      <c r="C247" s="88">
        <v>244188</v>
      </c>
      <c r="D247" s="244">
        <v>978</v>
      </c>
      <c r="E247" s="245">
        <v>151989</v>
      </c>
      <c r="F247" s="89">
        <f t="shared" si="53"/>
        <v>-87.49200665046682</v>
      </c>
      <c r="G247" s="90">
        <f t="shared" si="53"/>
        <v>-37.75738365521647</v>
      </c>
      <c r="H247" s="91">
        <v>3018</v>
      </c>
      <c r="I247" s="92">
        <v>141787</v>
      </c>
      <c r="J247" s="89">
        <f t="shared" si="54"/>
        <v>208.5889570552147</v>
      </c>
      <c r="K247" s="145">
        <f t="shared" si="54"/>
        <v>-6.712327865832396</v>
      </c>
      <c r="L247" s="74"/>
    </row>
    <row r="248" spans="1:12" ht="18" customHeight="1">
      <c r="A248" s="144" t="s">
        <v>15</v>
      </c>
      <c r="B248" s="87">
        <v>19724</v>
      </c>
      <c r="C248" s="88">
        <v>939505</v>
      </c>
      <c r="D248" s="244">
        <v>21373</v>
      </c>
      <c r="E248" s="245">
        <v>1554689</v>
      </c>
      <c r="F248" s="89">
        <f t="shared" si="53"/>
        <v>8.360373149462584</v>
      </c>
      <c r="G248" s="90">
        <f t="shared" si="53"/>
        <v>65.47958765520141</v>
      </c>
      <c r="H248" s="91">
        <v>31502</v>
      </c>
      <c r="I248" s="92">
        <v>2474209</v>
      </c>
      <c r="J248" s="89">
        <f t="shared" si="54"/>
        <v>47.39156880175923</v>
      </c>
      <c r="K248" s="145">
        <f t="shared" si="54"/>
        <v>59.14494796065323</v>
      </c>
      <c r="L248" s="74"/>
    </row>
    <row r="249" spans="1:12" ht="18" customHeight="1">
      <c r="A249" s="144" t="s">
        <v>16</v>
      </c>
      <c r="B249" s="87">
        <v>102077</v>
      </c>
      <c r="C249" s="88">
        <v>7562961</v>
      </c>
      <c r="D249" s="244">
        <v>68392</v>
      </c>
      <c r="E249" s="245">
        <v>6897265</v>
      </c>
      <c r="F249" s="89">
        <f t="shared" si="53"/>
        <v>-32.999598342427774</v>
      </c>
      <c r="G249" s="90">
        <f t="shared" si="53"/>
        <v>-8.802055173892871</v>
      </c>
      <c r="H249" s="91">
        <v>40886</v>
      </c>
      <c r="I249" s="92">
        <v>7835971</v>
      </c>
      <c r="J249" s="89">
        <f t="shared" si="54"/>
        <v>-40.21815417007837</v>
      </c>
      <c r="K249" s="145">
        <f t="shared" si="54"/>
        <v>13.609829403393952</v>
      </c>
      <c r="L249" s="74"/>
    </row>
    <row r="250" spans="1:12" ht="18" customHeight="1">
      <c r="A250" s="144" t="s">
        <v>17</v>
      </c>
      <c r="B250" s="87">
        <v>372094</v>
      </c>
      <c r="C250" s="88">
        <v>40032580</v>
      </c>
      <c r="D250" s="244">
        <v>309948</v>
      </c>
      <c r="E250" s="245">
        <v>40260080</v>
      </c>
      <c r="F250" s="89">
        <f t="shared" si="53"/>
        <v>-16.701693658054147</v>
      </c>
      <c r="G250" s="90">
        <f t="shared" si="53"/>
        <v>0.5682871301325071</v>
      </c>
      <c r="H250" s="91">
        <v>351132</v>
      </c>
      <c r="I250" s="92">
        <v>26809449</v>
      </c>
      <c r="J250" s="89">
        <f t="shared" si="54"/>
        <v>13.287390142862673</v>
      </c>
      <c r="K250" s="145">
        <f t="shared" si="54"/>
        <v>-33.4093499069053</v>
      </c>
      <c r="L250" s="74"/>
    </row>
    <row r="251" spans="1:12" ht="18" customHeight="1">
      <c r="A251" s="144" t="s">
        <v>18</v>
      </c>
      <c r="B251" s="87">
        <v>8006</v>
      </c>
      <c r="C251" s="88">
        <v>3331980</v>
      </c>
      <c r="D251" s="244">
        <v>16399</v>
      </c>
      <c r="E251" s="245">
        <v>5746925</v>
      </c>
      <c r="F251" s="89">
        <f t="shared" si="53"/>
        <v>104.83387459405446</v>
      </c>
      <c r="G251" s="90">
        <f t="shared" si="53"/>
        <v>72.47777597704668</v>
      </c>
      <c r="H251" s="91">
        <v>41550</v>
      </c>
      <c r="I251" s="92">
        <v>8934506</v>
      </c>
      <c r="J251" s="89">
        <f t="shared" si="54"/>
        <v>153.36910787243124</v>
      </c>
      <c r="K251" s="145">
        <f t="shared" si="54"/>
        <v>55.465853478164405</v>
      </c>
      <c r="L251" s="74"/>
    </row>
    <row r="252" spans="1:12" ht="18" customHeight="1">
      <c r="A252" s="144" t="s">
        <v>19</v>
      </c>
      <c r="B252" s="87">
        <v>11689</v>
      </c>
      <c r="C252" s="88">
        <v>905879</v>
      </c>
      <c r="D252" s="244">
        <v>5504</v>
      </c>
      <c r="E252" s="245">
        <v>795235</v>
      </c>
      <c r="F252" s="89">
        <f t="shared" si="53"/>
        <v>-52.9129951236205</v>
      </c>
      <c r="G252" s="90">
        <f t="shared" si="53"/>
        <v>-12.213993259585441</v>
      </c>
      <c r="H252" s="91">
        <v>13184</v>
      </c>
      <c r="I252" s="92">
        <v>966936</v>
      </c>
      <c r="J252" s="89">
        <f t="shared" si="54"/>
        <v>139.53488372093022</v>
      </c>
      <c r="K252" s="145">
        <f t="shared" si="54"/>
        <v>21.59122775028765</v>
      </c>
      <c r="L252" s="74"/>
    </row>
    <row r="253" spans="1:12" ht="18" customHeight="1">
      <c r="A253" s="144" t="s">
        <v>20</v>
      </c>
      <c r="B253" s="87">
        <v>609</v>
      </c>
      <c r="C253" s="88">
        <v>132841</v>
      </c>
      <c r="D253" s="244">
        <v>2399</v>
      </c>
      <c r="E253" s="245">
        <v>133095</v>
      </c>
      <c r="F253" s="89">
        <f t="shared" si="53"/>
        <v>293.92446633825944</v>
      </c>
      <c r="G253" s="90">
        <f t="shared" si="53"/>
        <v>0.19120602825934763</v>
      </c>
      <c r="H253" s="91">
        <v>160</v>
      </c>
      <c r="I253" s="92">
        <v>36077</v>
      </c>
      <c r="J253" s="89">
        <f t="shared" si="54"/>
        <v>-93.3305543976657</v>
      </c>
      <c r="K253" s="145">
        <f t="shared" si="54"/>
        <v>-72.89379766332318</v>
      </c>
      <c r="L253" s="74"/>
    </row>
    <row r="254" spans="1:12" ht="18" customHeight="1">
      <c r="A254" s="144" t="s">
        <v>21</v>
      </c>
      <c r="B254" s="87">
        <v>20774</v>
      </c>
      <c r="C254" s="88">
        <v>530776</v>
      </c>
      <c r="D254" s="244">
        <v>31735</v>
      </c>
      <c r="E254" s="245">
        <v>1064667</v>
      </c>
      <c r="F254" s="89">
        <f t="shared" si="53"/>
        <v>52.76306922114181</v>
      </c>
      <c r="G254" s="90">
        <f t="shared" si="53"/>
        <v>100.58687657316834</v>
      </c>
      <c r="H254" s="91">
        <v>75849</v>
      </c>
      <c r="I254" s="92">
        <v>2371782</v>
      </c>
      <c r="J254" s="89">
        <f t="shared" si="54"/>
        <v>139.00740507326296</v>
      </c>
      <c r="K254" s="145">
        <f t="shared" si="54"/>
        <v>122.77219074133039</v>
      </c>
      <c r="L254" s="74"/>
    </row>
    <row r="255" spans="1:12" ht="14.25">
      <c r="A255" s="146"/>
      <c r="B255" s="97"/>
      <c r="C255" s="98"/>
      <c r="D255" s="246"/>
      <c r="E255" s="247"/>
      <c r="F255" s="95"/>
      <c r="G255" s="96"/>
      <c r="H255" s="97"/>
      <c r="I255" s="98"/>
      <c r="J255" s="95"/>
      <c r="K255" s="147"/>
      <c r="L255" s="74"/>
    </row>
    <row r="256" spans="1:12" ht="15">
      <c r="A256" s="148" t="s">
        <v>137</v>
      </c>
      <c r="B256" s="97">
        <f>SUM(B240:B254)</f>
        <v>2283441</v>
      </c>
      <c r="C256" s="98">
        <f>SUM(C240:C254)</f>
        <v>211750547</v>
      </c>
      <c r="D256" s="255">
        <f>SUM(D240:D254)</f>
        <v>2169365</v>
      </c>
      <c r="E256" s="256">
        <f>SUM(E240:E254)</f>
        <v>214893875</v>
      </c>
      <c r="F256" s="267">
        <f t="shared" si="53"/>
        <v>-4.9957936290011435</v>
      </c>
      <c r="G256" s="100">
        <f t="shared" si="53"/>
        <v>1.4844485856275025</v>
      </c>
      <c r="H256" s="97">
        <f>SUM(H240:H254)</f>
        <v>2587944</v>
      </c>
      <c r="I256" s="98">
        <f>SUM(I240:I254)</f>
        <v>218991871</v>
      </c>
      <c r="J256" s="99">
        <f t="shared" si="54"/>
        <v>19.295001071742192</v>
      </c>
      <c r="K256" s="149">
        <f t="shared" si="54"/>
        <v>1.906985948296572</v>
      </c>
      <c r="L256" s="74"/>
    </row>
    <row r="257" spans="1:12" ht="15">
      <c r="A257" s="148"/>
      <c r="B257" s="97"/>
      <c r="C257" s="98"/>
      <c r="D257" s="246"/>
      <c r="E257" s="247"/>
      <c r="F257" s="99"/>
      <c r="G257" s="100"/>
      <c r="H257" s="97"/>
      <c r="I257" s="98"/>
      <c r="J257" s="99"/>
      <c r="K257" s="149"/>
      <c r="L257" s="74"/>
    </row>
    <row r="258" spans="1:12" ht="18" customHeight="1">
      <c r="A258" s="150" t="s">
        <v>138</v>
      </c>
      <c r="B258" s="248">
        <v>1238</v>
      </c>
      <c r="C258" s="249">
        <v>804406</v>
      </c>
      <c r="D258" s="248">
        <v>1</v>
      </c>
      <c r="E258" s="249">
        <v>167297</v>
      </c>
      <c r="F258" s="277">
        <f aca="true" t="shared" si="55" ref="F258:F266">(D258-B258)/B258*100</f>
        <v>-99.91922455573506</v>
      </c>
      <c r="G258" s="104">
        <f aca="true" t="shared" si="56" ref="G258:G266">(E258-C258)/C258*100</f>
        <v>-79.20241768460205</v>
      </c>
      <c r="H258" s="105">
        <v>92</v>
      </c>
      <c r="I258" s="106">
        <v>500870</v>
      </c>
      <c r="J258" s="277">
        <f aca="true" t="shared" si="57" ref="J258:J266">(H258-D258)/D258*100</f>
        <v>9100</v>
      </c>
      <c r="K258" s="151">
        <f aca="true" t="shared" si="58" ref="K258:K266">(I258-E258)/E258*100</f>
        <v>199.38970812387552</v>
      </c>
      <c r="L258" s="74"/>
    </row>
    <row r="259" spans="1:12" ht="18" customHeight="1">
      <c r="A259" s="150" t="s">
        <v>139</v>
      </c>
      <c r="B259" s="248">
        <v>314</v>
      </c>
      <c r="C259" s="249">
        <v>15756</v>
      </c>
      <c r="D259" s="248">
        <v>969</v>
      </c>
      <c r="E259" s="249">
        <v>48380</v>
      </c>
      <c r="F259" s="89">
        <f t="shared" si="55"/>
        <v>208.59872611464968</v>
      </c>
      <c r="G259" s="90">
        <f t="shared" si="56"/>
        <v>207.05762883980708</v>
      </c>
      <c r="H259" s="105">
        <v>175</v>
      </c>
      <c r="I259" s="106">
        <v>32645</v>
      </c>
      <c r="J259" s="89">
        <f t="shared" si="57"/>
        <v>-81.94014447884416</v>
      </c>
      <c r="K259" s="145">
        <f t="shared" si="58"/>
        <v>-32.52377015295577</v>
      </c>
      <c r="L259" s="74"/>
    </row>
    <row r="260" spans="1:12" ht="18" customHeight="1">
      <c r="A260" s="150" t="s">
        <v>140</v>
      </c>
      <c r="B260" s="248">
        <v>5410</v>
      </c>
      <c r="C260" s="249">
        <v>90230</v>
      </c>
      <c r="D260" s="248">
        <v>1322</v>
      </c>
      <c r="E260" s="249">
        <v>268378</v>
      </c>
      <c r="F260" s="89">
        <f t="shared" si="55"/>
        <v>-75.5637707948244</v>
      </c>
      <c r="G260" s="90">
        <f t="shared" si="56"/>
        <v>197.4376593150837</v>
      </c>
      <c r="H260" s="105">
        <v>31</v>
      </c>
      <c r="I260" s="106">
        <v>30864</v>
      </c>
      <c r="J260" s="89">
        <f t="shared" si="57"/>
        <v>-97.65506807866868</v>
      </c>
      <c r="K260" s="145">
        <f t="shared" si="58"/>
        <v>-88.49980251734493</v>
      </c>
      <c r="L260" s="74"/>
    </row>
    <row r="261" spans="1:12" ht="18" customHeight="1">
      <c r="A261" s="150" t="s">
        <v>141</v>
      </c>
      <c r="B261" s="248">
        <v>403</v>
      </c>
      <c r="C261" s="249">
        <v>169733</v>
      </c>
      <c r="D261" s="248">
        <v>4074</v>
      </c>
      <c r="E261" s="249">
        <v>664044</v>
      </c>
      <c r="F261" s="89">
        <f t="shared" si="55"/>
        <v>910.9181141439207</v>
      </c>
      <c r="G261" s="90">
        <f t="shared" si="56"/>
        <v>291.22857664685125</v>
      </c>
      <c r="H261" s="105">
        <v>9308</v>
      </c>
      <c r="I261" s="106">
        <v>1384387</v>
      </c>
      <c r="J261" s="89">
        <f t="shared" si="57"/>
        <v>128.47324496809034</v>
      </c>
      <c r="K261" s="145">
        <f t="shared" si="58"/>
        <v>108.47820325159176</v>
      </c>
      <c r="L261" s="74"/>
    </row>
    <row r="262" spans="1:12" ht="18" customHeight="1">
      <c r="A262" s="150" t="s">
        <v>128</v>
      </c>
      <c r="B262" s="248">
        <v>5755</v>
      </c>
      <c r="C262" s="249">
        <v>2666693</v>
      </c>
      <c r="D262" s="248">
        <v>11433</v>
      </c>
      <c r="E262" s="249">
        <v>4270739</v>
      </c>
      <c r="F262" s="89">
        <f t="shared" si="55"/>
        <v>98.66203301476976</v>
      </c>
      <c r="G262" s="90">
        <f t="shared" si="56"/>
        <v>60.151131007581306</v>
      </c>
      <c r="H262" s="105">
        <v>39600</v>
      </c>
      <c r="I262" s="106">
        <v>5333372</v>
      </c>
      <c r="J262" s="89">
        <f t="shared" si="57"/>
        <v>246.36578325898714</v>
      </c>
      <c r="K262" s="145">
        <f t="shared" si="58"/>
        <v>24.881712509240202</v>
      </c>
      <c r="L262" s="74"/>
    </row>
    <row r="263" spans="1:12" ht="18" customHeight="1">
      <c r="A263" s="150" t="s">
        <v>143</v>
      </c>
      <c r="B263" s="248">
        <v>9070</v>
      </c>
      <c r="C263" s="249">
        <v>523548</v>
      </c>
      <c r="D263" s="248">
        <v>45771</v>
      </c>
      <c r="E263" s="249">
        <v>1997795</v>
      </c>
      <c r="F263" s="89">
        <f t="shared" si="55"/>
        <v>404.6416758544653</v>
      </c>
      <c r="G263" s="90">
        <f t="shared" si="56"/>
        <v>281.58774362618135</v>
      </c>
      <c r="H263" s="105">
        <v>12644</v>
      </c>
      <c r="I263" s="106">
        <v>923398</v>
      </c>
      <c r="J263" s="89">
        <f t="shared" si="57"/>
        <v>-72.37552161849206</v>
      </c>
      <c r="K263" s="145">
        <f t="shared" si="58"/>
        <v>-53.779141503507624</v>
      </c>
      <c r="L263" s="74"/>
    </row>
    <row r="264" spans="1:12" ht="18" customHeight="1">
      <c r="A264" s="150" t="s">
        <v>144</v>
      </c>
      <c r="B264" s="248">
        <v>554</v>
      </c>
      <c r="C264" s="249">
        <v>303464</v>
      </c>
      <c r="D264" s="248">
        <v>797</v>
      </c>
      <c r="E264" s="249">
        <v>1083062</v>
      </c>
      <c r="F264" s="89">
        <f t="shared" si="55"/>
        <v>43.86281588447653</v>
      </c>
      <c r="G264" s="90">
        <f t="shared" si="56"/>
        <v>256.8996651991669</v>
      </c>
      <c r="H264" s="105">
        <v>2600</v>
      </c>
      <c r="I264" s="106">
        <v>952655</v>
      </c>
      <c r="J264" s="89">
        <f t="shared" si="57"/>
        <v>226.22333751568382</v>
      </c>
      <c r="K264" s="145">
        <f t="shared" si="58"/>
        <v>-12.040584934195826</v>
      </c>
      <c r="L264" s="74"/>
    </row>
    <row r="265" spans="1:12" ht="18" customHeight="1">
      <c r="A265" s="150" t="s">
        <v>142</v>
      </c>
      <c r="B265" s="248">
        <v>28213</v>
      </c>
      <c r="C265" s="249">
        <v>1561400</v>
      </c>
      <c r="D265" s="248">
        <v>30013</v>
      </c>
      <c r="E265" s="249">
        <v>3007412</v>
      </c>
      <c r="F265" s="89">
        <f t="shared" si="55"/>
        <v>6.380037571332364</v>
      </c>
      <c r="G265" s="90">
        <f t="shared" si="56"/>
        <v>92.60996541565262</v>
      </c>
      <c r="H265" s="105">
        <v>26162</v>
      </c>
      <c r="I265" s="106">
        <v>2075866</v>
      </c>
      <c r="J265" s="89">
        <f t="shared" si="57"/>
        <v>-12.83110652050778</v>
      </c>
      <c r="K265" s="145">
        <f t="shared" si="58"/>
        <v>-30.97500442240704</v>
      </c>
      <c r="L265" s="74"/>
    </row>
    <row r="266" spans="1:12" ht="18" customHeight="1">
      <c r="A266" s="150" t="s">
        <v>145</v>
      </c>
      <c r="B266" s="248">
        <v>977</v>
      </c>
      <c r="C266" s="249">
        <v>676973</v>
      </c>
      <c r="D266" s="248">
        <v>6534</v>
      </c>
      <c r="E266" s="249">
        <v>1764718</v>
      </c>
      <c r="F266" s="89">
        <f t="shared" si="55"/>
        <v>568.7819856704197</v>
      </c>
      <c r="G266" s="90">
        <f t="shared" si="56"/>
        <v>160.67775228849598</v>
      </c>
      <c r="H266" s="105">
        <v>4571</v>
      </c>
      <c r="I266" s="106">
        <v>2213836</v>
      </c>
      <c r="J266" s="89">
        <f t="shared" si="57"/>
        <v>-30.0428527701255</v>
      </c>
      <c r="K266" s="145">
        <f t="shared" si="58"/>
        <v>25.44984524439599</v>
      </c>
      <c r="L266" s="74"/>
    </row>
    <row r="267" spans="1:12" ht="18" customHeight="1">
      <c r="A267" s="150" t="s">
        <v>147</v>
      </c>
      <c r="B267" s="270">
        <v>0</v>
      </c>
      <c r="C267" s="271">
        <v>0</v>
      </c>
      <c r="D267" s="248">
        <v>0</v>
      </c>
      <c r="E267" s="249">
        <v>0</v>
      </c>
      <c r="F267" s="107" t="s">
        <v>44</v>
      </c>
      <c r="G267" s="108" t="s">
        <v>44</v>
      </c>
      <c r="H267" s="105">
        <v>0</v>
      </c>
      <c r="I267" s="106">
        <v>0</v>
      </c>
      <c r="J267" s="107" t="s">
        <v>44</v>
      </c>
      <c r="K267" s="153" t="s">
        <v>44</v>
      </c>
      <c r="L267" s="74"/>
    </row>
    <row r="268" spans="1:12" ht="14.25">
      <c r="A268" s="146"/>
      <c r="B268" s="97"/>
      <c r="C268" s="98"/>
      <c r="D268" s="246"/>
      <c r="E268" s="247"/>
      <c r="F268" s="99"/>
      <c r="G268" s="100"/>
      <c r="H268" s="97"/>
      <c r="I268" s="98"/>
      <c r="J268" s="99"/>
      <c r="K268" s="149"/>
      <c r="L268" s="74"/>
    </row>
    <row r="269" spans="1:12" ht="15">
      <c r="A269" s="258" t="s">
        <v>146</v>
      </c>
      <c r="B269" s="255">
        <f>SUM(B258:B267)</f>
        <v>51934</v>
      </c>
      <c r="C269" s="256">
        <f>SUM(C258:C267)</f>
        <v>6812203</v>
      </c>
      <c r="D269" s="255">
        <f>SUM(D258:D267)</f>
        <v>100914</v>
      </c>
      <c r="E269" s="256">
        <f>SUM(E258:E267)</f>
        <v>13271825</v>
      </c>
      <c r="F269" s="267">
        <f>(D269-B269)/B269*100</f>
        <v>94.31201139908345</v>
      </c>
      <c r="G269" s="268">
        <f>(E269-C269)/C269*100</f>
        <v>94.82427343988428</v>
      </c>
      <c r="H269" s="255">
        <f>SUM(H258:H267)</f>
        <v>95183</v>
      </c>
      <c r="I269" s="256">
        <f>SUM(I258:I267)</f>
        <v>13447893</v>
      </c>
      <c r="J269" s="267">
        <f>(H269-D269)/D269*100</f>
        <v>-5.679093089165032</v>
      </c>
      <c r="K269" s="269">
        <f>(I269-E269)/E269*100</f>
        <v>1.3266299096017313</v>
      </c>
      <c r="L269" s="74"/>
    </row>
    <row r="270" spans="1:12" ht="14.25">
      <c r="A270" s="146"/>
      <c r="B270" s="255"/>
      <c r="C270" s="256"/>
      <c r="D270" s="255"/>
      <c r="E270" s="256"/>
      <c r="F270" s="267"/>
      <c r="G270" s="268"/>
      <c r="H270" s="255"/>
      <c r="I270" s="256"/>
      <c r="J270" s="267"/>
      <c r="K270" s="269"/>
      <c r="L270" s="74"/>
    </row>
    <row r="271" spans="1:12" ht="15">
      <c r="A271" s="258" t="s">
        <v>148</v>
      </c>
      <c r="B271" s="255">
        <f>B256+B269</f>
        <v>2335375</v>
      </c>
      <c r="C271" s="256">
        <f>C256+C269</f>
        <v>218562750</v>
      </c>
      <c r="D271" s="255">
        <f>D256+D269</f>
        <v>2270279</v>
      </c>
      <c r="E271" s="256">
        <f>E256+E269</f>
        <v>228165700</v>
      </c>
      <c r="F271" s="267">
        <f>(D271-B271)/B271*100</f>
        <v>-2.7873896055237384</v>
      </c>
      <c r="G271" s="268">
        <f>(E271-C271)/C271*100</f>
        <v>4.393680990928234</v>
      </c>
      <c r="H271" s="255">
        <f>H256+H269</f>
        <v>2683127</v>
      </c>
      <c r="I271" s="256">
        <f>I256+I269</f>
        <v>232439764</v>
      </c>
      <c r="J271" s="267">
        <f>(H271-D271)/D271*100</f>
        <v>18.184901503295407</v>
      </c>
      <c r="K271" s="269">
        <f>(I271-E271)/E271*100</f>
        <v>1.8732280969488404</v>
      </c>
      <c r="L271" s="74"/>
    </row>
    <row r="272" spans="1:12" ht="14.25">
      <c r="A272" s="146"/>
      <c r="B272" s="97"/>
      <c r="C272" s="98"/>
      <c r="D272" s="246"/>
      <c r="E272" s="247"/>
      <c r="F272" s="95"/>
      <c r="G272" s="96"/>
      <c r="H272" s="97"/>
      <c r="I272" s="98"/>
      <c r="J272" s="95"/>
      <c r="K272" s="147"/>
      <c r="L272" s="74"/>
    </row>
    <row r="273" spans="1:12" ht="18" customHeight="1">
      <c r="A273" s="150" t="s">
        <v>22</v>
      </c>
      <c r="B273" s="101">
        <v>205897</v>
      </c>
      <c r="C273" s="102">
        <v>5447201</v>
      </c>
      <c r="D273" s="248">
        <v>242260</v>
      </c>
      <c r="E273" s="249">
        <v>5264093</v>
      </c>
      <c r="F273" s="103">
        <f aca="true" t="shared" si="59" ref="F273:G275">(D273-B273)/B273*100</f>
        <v>17.660772133639636</v>
      </c>
      <c r="G273" s="104">
        <f t="shared" si="59"/>
        <v>-3.3615062120894748</v>
      </c>
      <c r="H273" s="105">
        <v>434475</v>
      </c>
      <c r="I273" s="106">
        <v>8589953</v>
      </c>
      <c r="J273" s="103">
        <f aca="true" t="shared" si="60" ref="J273:K275">(H273-D273)/D273*100</f>
        <v>79.34244200445802</v>
      </c>
      <c r="K273" s="151">
        <f t="shared" si="60"/>
        <v>63.18011478900544</v>
      </c>
      <c r="L273" s="74"/>
    </row>
    <row r="274" spans="1:12" ht="18" customHeight="1">
      <c r="A274" s="150" t="s">
        <v>23</v>
      </c>
      <c r="B274" s="101">
        <v>2493</v>
      </c>
      <c r="C274" s="102">
        <v>165040</v>
      </c>
      <c r="D274" s="248">
        <v>19295</v>
      </c>
      <c r="E274" s="249">
        <v>321638</v>
      </c>
      <c r="F274" s="103">
        <f t="shared" si="59"/>
        <v>673.9671079021259</v>
      </c>
      <c r="G274" s="104">
        <f t="shared" si="59"/>
        <v>94.88487639360154</v>
      </c>
      <c r="H274" s="105">
        <v>44809</v>
      </c>
      <c r="I274" s="106">
        <v>496418</v>
      </c>
      <c r="J274" s="103">
        <f t="shared" si="60"/>
        <v>132.23114796579424</v>
      </c>
      <c r="K274" s="151">
        <f t="shared" si="60"/>
        <v>54.340594084032354</v>
      </c>
      <c r="L274" s="74"/>
    </row>
    <row r="275" spans="1:12" ht="18" customHeight="1">
      <c r="A275" s="150" t="s">
        <v>24</v>
      </c>
      <c r="B275" s="101">
        <v>3271</v>
      </c>
      <c r="C275" s="102">
        <v>533922</v>
      </c>
      <c r="D275" s="248">
        <v>234648</v>
      </c>
      <c r="E275" s="249">
        <v>542560</v>
      </c>
      <c r="F275" s="103">
        <f t="shared" si="59"/>
        <v>7073.586059309079</v>
      </c>
      <c r="G275" s="104">
        <f t="shared" si="59"/>
        <v>1.61783930986174</v>
      </c>
      <c r="H275" s="105">
        <v>14426</v>
      </c>
      <c r="I275" s="106">
        <v>1091950</v>
      </c>
      <c r="J275" s="103">
        <f t="shared" si="60"/>
        <v>-93.85206777811871</v>
      </c>
      <c r="K275" s="151">
        <f t="shared" si="60"/>
        <v>101.25884694780301</v>
      </c>
      <c r="L275" s="74"/>
    </row>
    <row r="276" spans="1:12" ht="14.25">
      <c r="A276" s="146"/>
      <c r="B276" s="93"/>
      <c r="C276" s="94"/>
      <c r="D276" s="246"/>
      <c r="E276" s="247"/>
      <c r="F276" s="95"/>
      <c r="G276" s="96"/>
      <c r="H276" s="97"/>
      <c r="I276" s="98"/>
      <c r="J276" s="95"/>
      <c r="K276" s="147"/>
      <c r="L276" s="74"/>
    </row>
    <row r="277" spans="1:12" ht="18" customHeight="1">
      <c r="A277" s="150" t="s">
        <v>25</v>
      </c>
      <c r="B277" s="101">
        <v>750304</v>
      </c>
      <c r="C277" s="102">
        <v>2507935</v>
      </c>
      <c r="D277" s="248">
        <v>20539</v>
      </c>
      <c r="E277" s="249">
        <v>1789180</v>
      </c>
      <c r="F277" s="103">
        <f aca="true" t="shared" si="61" ref="F277:G279">(D277-B277)/B277*100</f>
        <v>-97.26257623576578</v>
      </c>
      <c r="G277" s="104">
        <f t="shared" si="61"/>
        <v>-28.659235586249242</v>
      </c>
      <c r="H277" s="105">
        <v>15416</v>
      </c>
      <c r="I277" s="106">
        <v>2355587</v>
      </c>
      <c r="J277" s="103">
        <f aca="true" t="shared" si="62" ref="J277:K279">(H277-D277)/D277*100</f>
        <v>-24.94279176201373</v>
      </c>
      <c r="K277" s="151">
        <f t="shared" si="62"/>
        <v>31.657351412378855</v>
      </c>
      <c r="L277" s="74"/>
    </row>
    <row r="278" spans="1:12" ht="18" customHeight="1">
      <c r="A278" s="150" t="s">
        <v>26</v>
      </c>
      <c r="B278" s="101">
        <v>15980</v>
      </c>
      <c r="C278" s="102">
        <v>66917</v>
      </c>
      <c r="D278" s="248">
        <v>18887</v>
      </c>
      <c r="E278" s="249">
        <v>91521</v>
      </c>
      <c r="F278" s="103">
        <f t="shared" si="61"/>
        <v>18.19148936170213</v>
      </c>
      <c r="G278" s="104">
        <f t="shared" si="61"/>
        <v>36.76793639882242</v>
      </c>
      <c r="H278" s="105">
        <v>38828</v>
      </c>
      <c r="I278" s="106">
        <v>214750</v>
      </c>
      <c r="J278" s="103">
        <f t="shared" si="62"/>
        <v>105.58055805580557</v>
      </c>
      <c r="K278" s="151">
        <f t="shared" si="62"/>
        <v>134.64560046328165</v>
      </c>
      <c r="L278" s="74"/>
    </row>
    <row r="279" spans="1:12" ht="18" customHeight="1">
      <c r="A279" s="150" t="s">
        <v>27</v>
      </c>
      <c r="B279" s="242">
        <v>6</v>
      </c>
      <c r="C279" s="102">
        <v>7542</v>
      </c>
      <c r="D279" s="248">
        <v>0</v>
      </c>
      <c r="E279" s="249">
        <v>4819</v>
      </c>
      <c r="F279" s="103" t="s">
        <v>44</v>
      </c>
      <c r="G279" s="104">
        <f t="shared" si="61"/>
        <v>-36.10448156987536</v>
      </c>
      <c r="H279" s="270">
        <v>6</v>
      </c>
      <c r="I279" s="106">
        <v>2022</v>
      </c>
      <c r="J279" s="103" t="s">
        <v>44</v>
      </c>
      <c r="K279" s="151">
        <f t="shared" si="62"/>
        <v>-58.04108736252335</v>
      </c>
      <c r="L279" s="74"/>
    </row>
    <row r="280" spans="1:12" ht="14.25">
      <c r="A280" s="146"/>
      <c r="B280" s="93"/>
      <c r="C280" s="94"/>
      <c r="D280" s="246"/>
      <c r="E280" s="247"/>
      <c r="F280" s="95"/>
      <c r="G280" s="96"/>
      <c r="H280" s="97"/>
      <c r="I280" s="98"/>
      <c r="J280" s="95"/>
      <c r="K280" s="147"/>
      <c r="L280" s="74"/>
    </row>
    <row r="281" spans="1:12" ht="15">
      <c r="A281" s="148" t="s">
        <v>28</v>
      </c>
      <c r="B281" s="93">
        <f>SUM(B277:B279)</f>
        <v>766290</v>
      </c>
      <c r="C281" s="94">
        <f>SUM(C277:C279)</f>
        <v>2582394</v>
      </c>
      <c r="D281" s="246">
        <f>SUM(D277:D279)</f>
        <v>39426</v>
      </c>
      <c r="E281" s="247">
        <f>SUM(E277:E279)</f>
        <v>1885520</v>
      </c>
      <c r="F281" s="95">
        <f>(D281-B281)/B281*100</f>
        <v>-94.85495047566847</v>
      </c>
      <c r="G281" s="96">
        <f>(E281-C281)/C281*100</f>
        <v>-26.98558004704162</v>
      </c>
      <c r="H281" s="97">
        <f>SUM(H277:H279)</f>
        <v>54250</v>
      </c>
      <c r="I281" s="98">
        <f>SUM(I277:I279)</f>
        <v>2572359</v>
      </c>
      <c r="J281" s="95">
        <f>(H281-D281)/D281*100</f>
        <v>37.599553594074976</v>
      </c>
      <c r="K281" s="147">
        <f>(I281-E281)/E281*100</f>
        <v>36.42703339131911</v>
      </c>
      <c r="L281" s="74"/>
    </row>
    <row r="282" spans="1:12" ht="14.25">
      <c r="A282" s="146"/>
      <c r="B282" s="97"/>
      <c r="C282" s="98"/>
      <c r="D282" s="246"/>
      <c r="E282" s="247"/>
      <c r="F282" s="95"/>
      <c r="G282" s="96"/>
      <c r="H282" s="97"/>
      <c r="I282" s="98"/>
      <c r="J282" s="95"/>
      <c r="K282" s="147"/>
      <c r="L282" s="74"/>
    </row>
    <row r="283" spans="1:12" ht="15">
      <c r="A283" s="152" t="s">
        <v>45</v>
      </c>
      <c r="B283" s="105">
        <v>25014124</v>
      </c>
      <c r="C283" s="106">
        <v>406097378</v>
      </c>
      <c r="D283" s="251">
        <v>19577639</v>
      </c>
      <c r="E283" s="252">
        <v>622574155</v>
      </c>
      <c r="F283" s="107">
        <f>(D283-B283)/B283*100</f>
        <v>-21.733661350683317</v>
      </c>
      <c r="G283" s="108">
        <f>(E283-C283)/C283*100</f>
        <v>53.306617754128915</v>
      </c>
      <c r="H283" s="105">
        <v>24247775</v>
      </c>
      <c r="I283" s="106">
        <v>750778466</v>
      </c>
      <c r="J283" s="107">
        <f>(H283-D283)/D283*100</f>
        <v>23.85443924060506</v>
      </c>
      <c r="K283" s="153">
        <f>(I283-E283)/E283*100</f>
        <v>20.592616955003535</v>
      </c>
      <c r="L283" s="74"/>
    </row>
    <row r="284" spans="1:12" ht="6" customHeight="1">
      <c r="A284" s="146"/>
      <c r="B284" s="97"/>
      <c r="C284" s="98"/>
      <c r="D284" s="246"/>
      <c r="E284" s="247"/>
      <c r="F284" s="95"/>
      <c r="G284" s="96"/>
      <c r="H284" s="97"/>
      <c r="I284" s="98"/>
      <c r="J284" s="95"/>
      <c r="K284" s="147"/>
      <c r="L284" s="74"/>
    </row>
    <row r="285" spans="1:12" ht="15">
      <c r="A285" s="148" t="s">
        <v>42</v>
      </c>
      <c r="B285" s="97"/>
      <c r="C285" s="94">
        <v>69339692000</v>
      </c>
      <c r="D285" s="246"/>
      <c r="E285" s="247">
        <v>97539766000</v>
      </c>
      <c r="F285" s="95"/>
      <c r="G285" s="96">
        <f>(E285-C285)/C285*100</f>
        <v>40.669453795670165</v>
      </c>
      <c r="H285" s="97"/>
      <c r="I285" s="98">
        <v>116048269000</v>
      </c>
      <c r="J285" s="95"/>
      <c r="K285" s="147">
        <f>(I285-E285)/E285*100</f>
        <v>18.975340785623786</v>
      </c>
      <c r="L285" s="74"/>
    </row>
    <row r="286" spans="1:12" ht="5.25" customHeight="1">
      <c r="A286" s="146"/>
      <c r="B286" s="110"/>
      <c r="C286" s="122"/>
      <c r="D286" s="253"/>
      <c r="E286" s="254"/>
      <c r="F286" s="120"/>
      <c r="G286" s="121"/>
      <c r="H286" s="110"/>
      <c r="I286" s="122"/>
      <c r="J286" s="120"/>
      <c r="K286" s="169"/>
      <c r="L286" s="74"/>
    </row>
    <row r="287" spans="1:12" ht="15.75" thickBot="1">
      <c r="A287" s="154" t="s">
        <v>35</v>
      </c>
      <c r="B287" s="157"/>
      <c r="C287" s="156">
        <f>(C283*100)/C285</f>
        <v>0.585663660000105</v>
      </c>
      <c r="D287" s="250"/>
      <c r="E287" s="257">
        <f>(E283*100)/E285</f>
        <v>0.6382772693959508</v>
      </c>
      <c r="F287" s="160"/>
      <c r="G287" s="170"/>
      <c r="H287" s="157"/>
      <c r="I287" s="156">
        <f>(I283*100)/I285</f>
        <v>0.6469536103119298</v>
      </c>
      <c r="J287" s="160"/>
      <c r="K287" s="161">
        <f>(I287-E287)/E287*100</f>
        <v>1.3593372867860525</v>
      </c>
      <c r="L287" s="74"/>
    </row>
    <row r="288" spans="1:12" ht="14.25" thickTop="1">
      <c r="A288" s="113" t="s">
        <v>161</v>
      </c>
      <c r="B288" s="114"/>
      <c r="C288" s="114"/>
      <c r="D288" s="114"/>
      <c r="E288" s="114"/>
      <c r="F288" s="114"/>
      <c r="G288" s="114"/>
      <c r="H288" s="114"/>
      <c r="I288" s="114"/>
      <c r="J288" s="114"/>
      <c r="K288" s="114"/>
      <c r="L288" s="74"/>
    </row>
    <row r="289" spans="1:12" ht="13.5">
      <c r="A289" s="113"/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74"/>
    </row>
    <row r="290" spans="1:12" ht="13.5" thickBot="1">
      <c r="A290" s="114"/>
      <c r="B290" s="114"/>
      <c r="C290" s="114"/>
      <c r="D290" s="114"/>
      <c r="E290" s="114"/>
      <c r="F290" s="114"/>
      <c r="G290" s="114"/>
      <c r="H290" s="114"/>
      <c r="I290" s="114"/>
      <c r="J290" s="114"/>
      <c r="K290" s="114"/>
      <c r="L290" s="74"/>
    </row>
    <row r="291" spans="1:12" ht="24" thickTop="1">
      <c r="A291" s="282" t="s">
        <v>153</v>
      </c>
      <c r="B291" s="283"/>
      <c r="C291" s="283"/>
      <c r="D291" s="283"/>
      <c r="E291" s="283"/>
      <c r="F291" s="283"/>
      <c r="G291" s="283"/>
      <c r="H291" s="283"/>
      <c r="I291" s="283"/>
      <c r="J291" s="283"/>
      <c r="K291" s="284"/>
      <c r="L291" s="74"/>
    </row>
    <row r="292" spans="1:12" ht="26.25">
      <c r="A292" s="285" t="s">
        <v>46</v>
      </c>
      <c r="B292" s="286"/>
      <c r="C292" s="286"/>
      <c r="D292" s="286"/>
      <c r="E292" s="286"/>
      <c r="F292" s="286"/>
      <c r="G292" s="286"/>
      <c r="H292" s="286"/>
      <c r="I292" s="286"/>
      <c r="J292" s="286"/>
      <c r="K292" s="287"/>
      <c r="L292" s="74"/>
    </row>
    <row r="293" spans="1:12" ht="18">
      <c r="A293" s="136" t="s">
        <v>37</v>
      </c>
      <c r="B293" s="73"/>
      <c r="C293" s="73"/>
      <c r="D293" s="73"/>
      <c r="E293" s="73"/>
      <c r="F293" s="73"/>
      <c r="G293" s="73"/>
      <c r="H293" s="73"/>
      <c r="I293" s="73"/>
      <c r="J293" s="73"/>
      <c r="K293" s="137"/>
      <c r="L293" s="74"/>
    </row>
    <row r="294" spans="1:12" ht="28.5">
      <c r="A294" s="138"/>
      <c r="B294" s="75">
        <v>2003</v>
      </c>
      <c r="C294" s="75"/>
      <c r="D294" s="75">
        <v>2004</v>
      </c>
      <c r="E294" s="75"/>
      <c r="F294" s="231" t="s">
        <v>135</v>
      </c>
      <c r="G294" s="231" t="s">
        <v>135</v>
      </c>
      <c r="H294" s="75">
        <v>2005</v>
      </c>
      <c r="I294" s="75"/>
      <c r="J294" s="231" t="s">
        <v>154</v>
      </c>
      <c r="K294" s="232" t="s">
        <v>154</v>
      </c>
      <c r="L294" s="74"/>
    </row>
    <row r="295" spans="1:12" ht="18">
      <c r="A295" s="138"/>
      <c r="B295" s="75" t="s">
        <v>129</v>
      </c>
      <c r="C295" s="75"/>
      <c r="D295" s="75" t="s">
        <v>129</v>
      </c>
      <c r="E295" s="75"/>
      <c r="F295" s="76" t="s">
        <v>2</v>
      </c>
      <c r="G295" s="76" t="s">
        <v>2</v>
      </c>
      <c r="H295" s="75" t="s">
        <v>129</v>
      </c>
      <c r="I295" s="75"/>
      <c r="J295" s="76" t="s">
        <v>2</v>
      </c>
      <c r="K295" s="139" t="s">
        <v>2</v>
      </c>
      <c r="L295" s="74"/>
    </row>
    <row r="296" spans="1:12" ht="15">
      <c r="A296" s="140"/>
      <c r="B296" s="77"/>
      <c r="C296" s="78"/>
      <c r="D296" s="77"/>
      <c r="E296" s="78"/>
      <c r="F296" s="79" t="s">
        <v>3</v>
      </c>
      <c r="G296" s="80" t="s">
        <v>4</v>
      </c>
      <c r="H296" s="81"/>
      <c r="I296" s="82"/>
      <c r="J296" s="79" t="s">
        <v>4</v>
      </c>
      <c r="K296" s="141" t="s">
        <v>4</v>
      </c>
      <c r="L296" s="74"/>
    </row>
    <row r="297" spans="1:12" ht="15">
      <c r="A297" s="142"/>
      <c r="B297" s="115" t="s">
        <v>5</v>
      </c>
      <c r="C297" s="116" t="s">
        <v>6</v>
      </c>
      <c r="D297" s="117" t="s">
        <v>5</v>
      </c>
      <c r="E297" s="118" t="s">
        <v>6</v>
      </c>
      <c r="F297" s="85" t="s">
        <v>7</v>
      </c>
      <c r="G297" s="86" t="s">
        <v>8</v>
      </c>
      <c r="H297" s="117" t="s">
        <v>5</v>
      </c>
      <c r="I297" s="118" t="s">
        <v>6</v>
      </c>
      <c r="J297" s="85" t="s">
        <v>7</v>
      </c>
      <c r="K297" s="143" t="s">
        <v>8</v>
      </c>
      <c r="L297" s="74"/>
    </row>
    <row r="298" spans="1:12" ht="18" customHeight="1">
      <c r="A298" s="144" t="s">
        <v>9</v>
      </c>
      <c r="B298" s="124">
        <f aca="true" t="shared" si="63" ref="B298:E300">B182+B240</f>
        <v>87679828</v>
      </c>
      <c r="C298" s="125">
        <f t="shared" si="63"/>
        <v>395743654</v>
      </c>
      <c r="D298" s="124">
        <f t="shared" si="63"/>
        <v>96102641</v>
      </c>
      <c r="E298" s="125">
        <f t="shared" si="63"/>
        <v>440272907</v>
      </c>
      <c r="F298" s="89">
        <f aca="true" t="shared" si="64" ref="F298:G314">(D298-B298)/B298*100</f>
        <v>9.606329291613118</v>
      </c>
      <c r="G298" s="90">
        <f t="shared" si="64"/>
        <v>11.252044739042107</v>
      </c>
      <c r="H298" s="126">
        <f aca="true" t="shared" si="65" ref="H298:I300">H182+H240</f>
        <v>87322788</v>
      </c>
      <c r="I298" s="127">
        <f t="shared" si="65"/>
        <v>416194041</v>
      </c>
      <c r="J298" s="89">
        <f aca="true" t="shared" si="66" ref="J298:K314">(H298-D298)/D298*100</f>
        <v>-9.135912300266545</v>
      </c>
      <c r="K298" s="145">
        <f t="shared" si="66"/>
        <v>-5.469077387494116</v>
      </c>
      <c r="L298" s="74"/>
    </row>
    <row r="299" spans="1:12" ht="18" customHeight="1">
      <c r="A299" s="144" t="s">
        <v>10</v>
      </c>
      <c r="B299" s="124">
        <f t="shared" si="63"/>
        <v>16631714</v>
      </c>
      <c r="C299" s="125">
        <f t="shared" si="63"/>
        <v>150268931</v>
      </c>
      <c r="D299" s="124">
        <f t="shared" si="63"/>
        <v>16586239</v>
      </c>
      <c r="E299" s="125">
        <f t="shared" si="63"/>
        <v>156790861</v>
      </c>
      <c r="F299" s="89">
        <f t="shared" si="64"/>
        <v>-0.2734234126440606</v>
      </c>
      <c r="G299" s="90">
        <f t="shared" si="64"/>
        <v>4.340171954773538</v>
      </c>
      <c r="H299" s="126">
        <f t="shared" si="65"/>
        <v>16256416</v>
      </c>
      <c r="I299" s="127">
        <f t="shared" si="65"/>
        <v>150132502</v>
      </c>
      <c r="J299" s="89">
        <f t="shared" si="66"/>
        <v>-1.988533988929015</v>
      </c>
      <c r="K299" s="145">
        <f t="shared" si="66"/>
        <v>-4.246649937077646</v>
      </c>
      <c r="L299" s="74"/>
    </row>
    <row r="300" spans="1:12" ht="18" customHeight="1">
      <c r="A300" s="144" t="s">
        <v>11</v>
      </c>
      <c r="B300" s="124">
        <f t="shared" si="63"/>
        <v>87143282</v>
      </c>
      <c r="C300" s="125">
        <f t="shared" si="63"/>
        <v>601289555</v>
      </c>
      <c r="D300" s="124">
        <f t="shared" si="63"/>
        <v>92081849</v>
      </c>
      <c r="E300" s="125">
        <f t="shared" si="63"/>
        <v>728328753</v>
      </c>
      <c r="F300" s="89">
        <f t="shared" si="64"/>
        <v>5.667180402959806</v>
      </c>
      <c r="G300" s="90">
        <f t="shared" si="64"/>
        <v>21.127790586683314</v>
      </c>
      <c r="H300" s="126">
        <f t="shared" si="65"/>
        <v>94355643</v>
      </c>
      <c r="I300" s="127">
        <f t="shared" si="65"/>
        <v>754823949</v>
      </c>
      <c r="J300" s="89">
        <f t="shared" si="66"/>
        <v>2.4693183561072933</v>
      </c>
      <c r="K300" s="145">
        <f t="shared" si="66"/>
        <v>3.6378072252215476</v>
      </c>
      <c r="L300" s="74"/>
    </row>
    <row r="301" spans="1:12" ht="18" customHeight="1">
      <c r="A301" s="144" t="s">
        <v>133</v>
      </c>
      <c r="B301" s="124">
        <f aca="true" t="shared" si="67" ref="B301:E312">B185+B243</f>
        <v>16091205</v>
      </c>
      <c r="C301" s="125">
        <f t="shared" si="67"/>
        <v>74450680</v>
      </c>
      <c r="D301" s="124">
        <f t="shared" si="67"/>
        <v>16709812</v>
      </c>
      <c r="E301" s="125">
        <f t="shared" si="67"/>
        <v>79866926</v>
      </c>
      <c r="F301" s="89">
        <f>(D301-B301)/B301*100</f>
        <v>3.844379584996897</v>
      </c>
      <c r="G301" s="90">
        <f>(E301-C301)/C301*100</f>
        <v>7.274944970280997</v>
      </c>
      <c r="H301" s="126">
        <f aca="true" t="shared" si="68" ref="H301:I312">H185+H243</f>
        <v>16618363</v>
      </c>
      <c r="I301" s="127">
        <f t="shared" si="68"/>
        <v>84646355</v>
      </c>
      <c r="J301" s="89">
        <f>(H301-D301)/D301*100</f>
        <v>-0.5472772524310866</v>
      </c>
      <c r="K301" s="145">
        <f>(I301-E301)/E301*100</f>
        <v>5.984240585395762</v>
      </c>
      <c r="L301" s="74"/>
    </row>
    <row r="302" spans="1:12" ht="18" customHeight="1">
      <c r="A302" s="144" t="s">
        <v>149</v>
      </c>
      <c r="B302" s="124">
        <f t="shared" si="67"/>
        <v>794257</v>
      </c>
      <c r="C302" s="125">
        <f t="shared" si="67"/>
        <v>5928030</v>
      </c>
      <c r="D302" s="124">
        <f t="shared" si="67"/>
        <v>742763</v>
      </c>
      <c r="E302" s="125">
        <f t="shared" si="67"/>
        <v>6333222</v>
      </c>
      <c r="F302" s="89">
        <f t="shared" si="64"/>
        <v>-6.483291931956534</v>
      </c>
      <c r="G302" s="90">
        <f t="shared" si="64"/>
        <v>6.835188081031979</v>
      </c>
      <c r="H302" s="126">
        <f t="shared" si="68"/>
        <v>827219</v>
      </c>
      <c r="I302" s="127">
        <f t="shared" si="68"/>
        <v>6400295</v>
      </c>
      <c r="J302" s="89">
        <f t="shared" si="66"/>
        <v>11.370517917559168</v>
      </c>
      <c r="K302" s="145">
        <f t="shared" si="66"/>
        <v>1.0590659856862745</v>
      </c>
      <c r="L302" s="74"/>
    </row>
    <row r="303" spans="1:12" ht="18" customHeight="1">
      <c r="A303" s="144" t="s">
        <v>12</v>
      </c>
      <c r="B303" s="124">
        <f t="shared" si="67"/>
        <v>13452948</v>
      </c>
      <c r="C303" s="125">
        <f t="shared" si="67"/>
        <v>90283543</v>
      </c>
      <c r="D303" s="124">
        <f t="shared" si="67"/>
        <v>16332836</v>
      </c>
      <c r="E303" s="125">
        <f t="shared" si="67"/>
        <v>100756340</v>
      </c>
      <c r="F303" s="89">
        <f t="shared" si="64"/>
        <v>21.40711463390775</v>
      </c>
      <c r="G303" s="90">
        <f t="shared" si="64"/>
        <v>11.599895896863508</v>
      </c>
      <c r="H303" s="126">
        <f t="shared" si="68"/>
        <v>13934887</v>
      </c>
      <c r="I303" s="127">
        <f t="shared" si="68"/>
        <v>80081939</v>
      </c>
      <c r="J303" s="89">
        <f t="shared" si="66"/>
        <v>-14.681767453000813</v>
      </c>
      <c r="K303" s="145">
        <f t="shared" si="66"/>
        <v>-20.519206037059305</v>
      </c>
      <c r="L303" s="74"/>
    </row>
    <row r="304" spans="1:12" ht="18" customHeight="1">
      <c r="A304" s="144" t="s">
        <v>13</v>
      </c>
      <c r="B304" s="124">
        <f t="shared" si="67"/>
        <v>15142798</v>
      </c>
      <c r="C304" s="125">
        <f t="shared" si="67"/>
        <v>153928720</v>
      </c>
      <c r="D304" s="124">
        <f t="shared" si="67"/>
        <v>16246496</v>
      </c>
      <c r="E304" s="125">
        <f t="shared" si="67"/>
        <v>151994798</v>
      </c>
      <c r="F304" s="89">
        <f t="shared" si="64"/>
        <v>7.288600164910078</v>
      </c>
      <c r="G304" s="90">
        <f t="shared" si="64"/>
        <v>-1.2563750286496245</v>
      </c>
      <c r="H304" s="126">
        <f t="shared" si="68"/>
        <v>17186469</v>
      </c>
      <c r="I304" s="127">
        <f t="shared" si="68"/>
        <v>146962080</v>
      </c>
      <c r="J304" s="89">
        <f t="shared" si="66"/>
        <v>5.785696805021834</v>
      </c>
      <c r="K304" s="145">
        <f t="shared" si="66"/>
        <v>-3.3111120026620906</v>
      </c>
      <c r="L304" s="74"/>
    </row>
    <row r="305" spans="1:12" ht="18" customHeight="1">
      <c r="A305" s="144" t="s">
        <v>14</v>
      </c>
      <c r="B305" s="124">
        <f t="shared" si="67"/>
        <v>2195369</v>
      </c>
      <c r="C305" s="125">
        <f t="shared" si="67"/>
        <v>8100714</v>
      </c>
      <c r="D305" s="124">
        <f t="shared" si="67"/>
        <v>1761689</v>
      </c>
      <c r="E305" s="125">
        <f t="shared" si="67"/>
        <v>3502532</v>
      </c>
      <c r="F305" s="89">
        <f t="shared" si="64"/>
        <v>-19.754310095478257</v>
      </c>
      <c r="G305" s="90">
        <f t="shared" si="64"/>
        <v>-56.76267548761751</v>
      </c>
      <c r="H305" s="126">
        <f t="shared" si="68"/>
        <v>1653112</v>
      </c>
      <c r="I305" s="127">
        <f t="shared" si="68"/>
        <v>3806895</v>
      </c>
      <c r="J305" s="89">
        <f t="shared" si="66"/>
        <v>-6.163233124575337</v>
      </c>
      <c r="K305" s="145">
        <f t="shared" si="66"/>
        <v>8.689799265217276</v>
      </c>
      <c r="L305" s="74"/>
    </row>
    <row r="306" spans="1:12" ht="18" customHeight="1">
      <c r="A306" s="144" t="s">
        <v>15</v>
      </c>
      <c r="B306" s="124">
        <f t="shared" si="67"/>
        <v>3380850</v>
      </c>
      <c r="C306" s="125">
        <f t="shared" si="67"/>
        <v>13599569</v>
      </c>
      <c r="D306" s="124">
        <f t="shared" si="67"/>
        <v>2779301</v>
      </c>
      <c r="E306" s="125">
        <f t="shared" si="67"/>
        <v>10724335</v>
      </c>
      <c r="F306" s="89">
        <f t="shared" si="64"/>
        <v>-17.79283316325776</v>
      </c>
      <c r="G306" s="90">
        <f t="shared" si="64"/>
        <v>-21.14209648849901</v>
      </c>
      <c r="H306" s="126">
        <f t="shared" si="68"/>
        <v>3403894</v>
      </c>
      <c r="I306" s="127">
        <f t="shared" si="68"/>
        <v>12131414</v>
      </c>
      <c r="J306" s="89">
        <f t="shared" si="66"/>
        <v>22.473024692179795</v>
      </c>
      <c r="K306" s="145">
        <f t="shared" si="66"/>
        <v>13.120431243522326</v>
      </c>
      <c r="L306" s="74"/>
    </row>
    <row r="307" spans="1:12" ht="18" customHeight="1">
      <c r="A307" s="144" t="s">
        <v>16</v>
      </c>
      <c r="B307" s="124">
        <f t="shared" si="67"/>
        <v>104918637</v>
      </c>
      <c r="C307" s="125">
        <f t="shared" si="67"/>
        <v>155800135</v>
      </c>
      <c r="D307" s="124">
        <f t="shared" si="67"/>
        <v>133934498</v>
      </c>
      <c r="E307" s="125">
        <f t="shared" si="67"/>
        <v>193556773</v>
      </c>
      <c r="F307" s="89">
        <f t="shared" si="64"/>
        <v>27.65558324971378</v>
      </c>
      <c r="G307" s="90">
        <f t="shared" si="64"/>
        <v>24.234021363331937</v>
      </c>
      <c r="H307" s="126">
        <f t="shared" si="68"/>
        <v>144517507</v>
      </c>
      <c r="I307" s="127">
        <f t="shared" si="68"/>
        <v>194464804</v>
      </c>
      <c r="J307" s="89">
        <f t="shared" si="66"/>
        <v>7.901630392492306</v>
      </c>
      <c r="K307" s="145">
        <f t="shared" si="66"/>
        <v>0.46912902396859035</v>
      </c>
      <c r="L307" s="74"/>
    </row>
    <row r="308" spans="1:12" ht="18" customHeight="1">
      <c r="A308" s="144" t="s">
        <v>17</v>
      </c>
      <c r="B308" s="124">
        <f t="shared" si="67"/>
        <v>16904075</v>
      </c>
      <c r="C308" s="125">
        <f t="shared" si="67"/>
        <v>109688526</v>
      </c>
      <c r="D308" s="124">
        <f t="shared" si="67"/>
        <v>13889904</v>
      </c>
      <c r="E308" s="125">
        <f t="shared" si="67"/>
        <v>114720705</v>
      </c>
      <c r="F308" s="89">
        <f t="shared" si="64"/>
        <v>-17.83103186657655</v>
      </c>
      <c r="G308" s="90">
        <f t="shared" si="64"/>
        <v>4.587698625834393</v>
      </c>
      <c r="H308" s="126">
        <f t="shared" si="68"/>
        <v>13411539</v>
      </c>
      <c r="I308" s="127">
        <f t="shared" si="68"/>
        <v>108016300</v>
      </c>
      <c r="J308" s="89">
        <f t="shared" si="66"/>
        <v>-3.4439762866611607</v>
      </c>
      <c r="K308" s="145">
        <f t="shared" si="66"/>
        <v>-5.844110703468916</v>
      </c>
      <c r="L308" s="74"/>
    </row>
    <row r="309" spans="1:12" ht="18" customHeight="1">
      <c r="A309" s="144" t="s">
        <v>18</v>
      </c>
      <c r="B309" s="124">
        <f t="shared" si="67"/>
        <v>10406554</v>
      </c>
      <c r="C309" s="125">
        <f t="shared" si="67"/>
        <v>28535754</v>
      </c>
      <c r="D309" s="124">
        <f t="shared" si="67"/>
        <v>8511757</v>
      </c>
      <c r="E309" s="125">
        <f t="shared" si="67"/>
        <v>34444912</v>
      </c>
      <c r="F309" s="89">
        <f t="shared" si="64"/>
        <v>-18.20772755323232</v>
      </c>
      <c r="G309" s="90">
        <f t="shared" si="64"/>
        <v>20.707909102384328</v>
      </c>
      <c r="H309" s="126">
        <f t="shared" si="68"/>
        <v>8911692</v>
      </c>
      <c r="I309" s="127">
        <f t="shared" si="68"/>
        <v>38907987</v>
      </c>
      <c r="J309" s="89">
        <f t="shared" si="66"/>
        <v>4.6986186283278535</v>
      </c>
      <c r="K309" s="145">
        <f t="shared" si="66"/>
        <v>12.957138633421389</v>
      </c>
      <c r="L309" s="74"/>
    </row>
    <row r="310" spans="1:12" ht="18" customHeight="1">
      <c r="A310" s="144" t="s">
        <v>19</v>
      </c>
      <c r="B310" s="124">
        <f t="shared" si="67"/>
        <v>27512664</v>
      </c>
      <c r="C310" s="125">
        <f t="shared" si="67"/>
        <v>79468804</v>
      </c>
      <c r="D310" s="124">
        <f t="shared" si="67"/>
        <v>31522971</v>
      </c>
      <c r="E310" s="125">
        <f t="shared" si="67"/>
        <v>105639851</v>
      </c>
      <c r="F310" s="89">
        <f t="shared" si="64"/>
        <v>14.57622206268357</v>
      </c>
      <c r="G310" s="90">
        <f t="shared" si="64"/>
        <v>32.932478762358116</v>
      </c>
      <c r="H310" s="126">
        <f t="shared" si="68"/>
        <v>30857167</v>
      </c>
      <c r="I310" s="127">
        <f t="shared" si="68"/>
        <v>93834844</v>
      </c>
      <c r="J310" s="89">
        <f t="shared" si="66"/>
        <v>-2.1121232513267865</v>
      </c>
      <c r="K310" s="145">
        <f t="shared" si="66"/>
        <v>-11.17476680272864</v>
      </c>
      <c r="L310" s="74"/>
    </row>
    <row r="311" spans="1:12" ht="18" customHeight="1">
      <c r="A311" s="144" t="s">
        <v>20</v>
      </c>
      <c r="B311" s="124">
        <f t="shared" si="67"/>
        <v>7191117</v>
      </c>
      <c r="C311" s="125">
        <f t="shared" si="67"/>
        <v>12086675</v>
      </c>
      <c r="D311" s="124">
        <f t="shared" si="67"/>
        <v>5876325</v>
      </c>
      <c r="E311" s="125">
        <f t="shared" si="67"/>
        <v>11912284</v>
      </c>
      <c r="F311" s="89">
        <f t="shared" si="64"/>
        <v>-18.283557338866828</v>
      </c>
      <c r="G311" s="90">
        <f t="shared" si="64"/>
        <v>-1.4428368430523697</v>
      </c>
      <c r="H311" s="126">
        <f t="shared" si="68"/>
        <v>12256433</v>
      </c>
      <c r="I311" s="127">
        <f t="shared" si="68"/>
        <v>23232723</v>
      </c>
      <c r="J311" s="89">
        <f t="shared" si="66"/>
        <v>108.57309628041337</v>
      </c>
      <c r="K311" s="145">
        <f t="shared" si="66"/>
        <v>95.03164128726279</v>
      </c>
      <c r="L311" s="74"/>
    </row>
    <row r="312" spans="1:12" ht="18" customHeight="1">
      <c r="A312" s="144" t="s">
        <v>21</v>
      </c>
      <c r="B312" s="124">
        <f t="shared" si="67"/>
        <v>669034</v>
      </c>
      <c r="C312" s="125">
        <f t="shared" si="67"/>
        <v>5567164</v>
      </c>
      <c r="D312" s="124">
        <f t="shared" si="67"/>
        <v>249778</v>
      </c>
      <c r="E312" s="125">
        <f t="shared" si="67"/>
        <v>4073160</v>
      </c>
      <c r="F312" s="89">
        <f t="shared" si="64"/>
        <v>-62.66587348326094</v>
      </c>
      <c r="G312" s="90">
        <f t="shared" si="64"/>
        <v>-26.83599764619832</v>
      </c>
      <c r="H312" s="126">
        <f t="shared" si="68"/>
        <v>204434</v>
      </c>
      <c r="I312" s="127">
        <f t="shared" si="68"/>
        <v>5160656</v>
      </c>
      <c r="J312" s="89">
        <f t="shared" si="66"/>
        <v>-18.15372050380738</v>
      </c>
      <c r="K312" s="145">
        <f t="shared" si="66"/>
        <v>26.699073937679835</v>
      </c>
      <c r="L312" s="74"/>
    </row>
    <row r="313" spans="1:12" ht="14.25">
      <c r="A313" s="146"/>
      <c r="B313" s="73"/>
      <c r="C313" s="119"/>
      <c r="D313" s="73"/>
      <c r="E313" s="119"/>
      <c r="F313" s="120"/>
      <c r="G313" s="121"/>
      <c r="H313" s="110"/>
      <c r="I313" s="122"/>
      <c r="J313" s="95"/>
      <c r="K313" s="147"/>
      <c r="L313" s="74"/>
    </row>
    <row r="314" spans="1:12" ht="15">
      <c r="A314" s="148" t="s">
        <v>137</v>
      </c>
      <c r="B314" s="128">
        <f>SUM(B298:B312)</f>
        <v>410114332</v>
      </c>
      <c r="C314" s="129">
        <f>SUM(C298:C312)</f>
        <v>1884740454</v>
      </c>
      <c r="D314" s="128">
        <f>D198+D256</f>
        <v>453328859</v>
      </c>
      <c r="E314" s="129">
        <f>E198+E256</f>
        <v>2142918359</v>
      </c>
      <c r="F314" s="99">
        <f t="shared" si="64"/>
        <v>10.537190151160091</v>
      </c>
      <c r="G314" s="100">
        <f t="shared" si="64"/>
        <v>13.698326708702355</v>
      </c>
      <c r="H314" s="128">
        <f>H198+H256</f>
        <v>461717563</v>
      </c>
      <c r="I314" s="129">
        <f>I198+I256</f>
        <v>2118796784</v>
      </c>
      <c r="J314" s="99">
        <f t="shared" si="66"/>
        <v>1.8504676756085365</v>
      </c>
      <c r="K314" s="149">
        <f t="shared" si="66"/>
        <v>-1.1256413432034067</v>
      </c>
      <c r="L314" s="74"/>
    </row>
    <row r="315" spans="1:12" ht="15">
      <c r="A315" s="148"/>
      <c r="B315" s="128"/>
      <c r="C315" s="129"/>
      <c r="D315" s="128"/>
      <c r="E315" s="129"/>
      <c r="F315" s="99"/>
      <c r="G315" s="100"/>
      <c r="H315" s="128"/>
      <c r="I315" s="129"/>
      <c r="J315" s="99"/>
      <c r="K315" s="149"/>
      <c r="L315" s="74"/>
    </row>
    <row r="316" spans="1:12" ht="18" customHeight="1">
      <c r="A316" s="150" t="s">
        <v>138</v>
      </c>
      <c r="B316" s="272">
        <f aca="true" t="shared" si="69" ref="B316:E324">B200+B258</f>
        <v>113154</v>
      </c>
      <c r="C316" s="131">
        <f t="shared" si="69"/>
        <v>1610195</v>
      </c>
      <c r="D316" s="130">
        <f t="shared" si="69"/>
        <v>224283</v>
      </c>
      <c r="E316" s="131">
        <f t="shared" si="69"/>
        <v>2039129</v>
      </c>
      <c r="F316" s="103">
        <f aca="true" t="shared" si="70" ref="F316:F324">(D316-B316)/B316*100</f>
        <v>98.21040352086537</v>
      </c>
      <c r="G316" s="104">
        <f aca="true" t="shared" si="71" ref="G316:G324">(E316-C316)/C316*100</f>
        <v>26.638636935278026</v>
      </c>
      <c r="H316" s="132">
        <f aca="true" t="shared" si="72" ref="H316:I325">H200+H258</f>
        <v>204270</v>
      </c>
      <c r="I316" s="133">
        <f t="shared" si="72"/>
        <v>2221829</v>
      </c>
      <c r="J316" s="103">
        <f aca="true" t="shared" si="73" ref="J316:J324">(H316-D316)/D316*100</f>
        <v>-8.923101617153328</v>
      </c>
      <c r="K316" s="151">
        <f aca="true" t="shared" si="74" ref="K316:K324">(I316-E316)/E316*100</f>
        <v>8.959707796809324</v>
      </c>
      <c r="L316" s="74"/>
    </row>
    <row r="317" spans="1:12" ht="18" customHeight="1">
      <c r="A317" s="150" t="s">
        <v>139</v>
      </c>
      <c r="B317" s="124">
        <f t="shared" si="69"/>
        <v>22896</v>
      </c>
      <c r="C317" s="125">
        <f t="shared" si="69"/>
        <v>245353</v>
      </c>
      <c r="D317" s="124">
        <f t="shared" si="69"/>
        <v>11953</v>
      </c>
      <c r="E317" s="125">
        <f t="shared" si="69"/>
        <v>251940</v>
      </c>
      <c r="F317" s="89">
        <f t="shared" si="70"/>
        <v>-47.794374563242485</v>
      </c>
      <c r="G317" s="90">
        <f t="shared" si="71"/>
        <v>2.684703264276369</v>
      </c>
      <c r="H317" s="126">
        <f t="shared" si="72"/>
        <v>5926</v>
      </c>
      <c r="I317" s="127">
        <f t="shared" si="72"/>
        <v>91454</v>
      </c>
      <c r="J317" s="89">
        <f t="shared" si="73"/>
        <v>-50.422488078306706</v>
      </c>
      <c r="K317" s="145">
        <f t="shared" si="74"/>
        <v>-63.70008732237834</v>
      </c>
      <c r="L317" s="74"/>
    </row>
    <row r="318" spans="1:12" ht="18" customHeight="1">
      <c r="A318" s="150" t="s">
        <v>140</v>
      </c>
      <c r="B318" s="124">
        <f t="shared" si="69"/>
        <v>194430</v>
      </c>
      <c r="C318" s="125">
        <f t="shared" si="69"/>
        <v>747782</v>
      </c>
      <c r="D318" s="124">
        <f t="shared" si="69"/>
        <v>62461</v>
      </c>
      <c r="E318" s="125">
        <f t="shared" si="69"/>
        <v>467706</v>
      </c>
      <c r="F318" s="89">
        <f t="shared" si="70"/>
        <v>-67.87481355757856</v>
      </c>
      <c r="G318" s="90">
        <f t="shared" si="71"/>
        <v>-37.45423131340417</v>
      </c>
      <c r="H318" s="126">
        <f t="shared" si="72"/>
        <v>45940</v>
      </c>
      <c r="I318" s="127">
        <f t="shared" si="72"/>
        <v>276680</v>
      </c>
      <c r="J318" s="89">
        <f t="shared" si="73"/>
        <v>-26.450104865436032</v>
      </c>
      <c r="K318" s="145">
        <f t="shared" si="74"/>
        <v>-40.84317926218608</v>
      </c>
      <c r="L318" s="74"/>
    </row>
    <row r="319" spans="1:12" ht="18" customHeight="1">
      <c r="A319" s="150" t="s">
        <v>141</v>
      </c>
      <c r="B319" s="124">
        <f t="shared" si="69"/>
        <v>69998</v>
      </c>
      <c r="C319" s="125">
        <f t="shared" si="69"/>
        <v>597105</v>
      </c>
      <c r="D319" s="124">
        <f t="shared" si="69"/>
        <v>195733</v>
      </c>
      <c r="E319" s="125">
        <f t="shared" si="69"/>
        <v>2289123</v>
      </c>
      <c r="F319" s="89">
        <f t="shared" si="70"/>
        <v>179.6265607588788</v>
      </c>
      <c r="G319" s="90">
        <f t="shared" si="71"/>
        <v>283.3702615117944</v>
      </c>
      <c r="H319" s="126">
        <f t="shared" si="72"/>
        <v>365907</v>
      </c>
      <c r="I319" s="127">
        <f t="shared" si="72"/>
        <v>4532291</v>
      </c>
      <c r="J319" s="89">
        <f t="shared" si="73"/>
        <v>86.94190555501628</v>
      </c>
      <c r="K319" s="145">
        <f t="shared" si="74"/>
        <v>97.99246261559557</v>
      </c>
      <c r="L319" s="74"/>
    </row>
    <row r="320" spans="1:12" ht="18" customHeight="1">
      <c r="A320" s="150" t="s">
        <v>128</v>
      </c>
      <c r="B320" s="124">
        <f t="shared" si="69"/>
        <v>812717</v>
      </c>
      <c r="C320" s="125">
        <f t="shared" si="69"/>
        <v>7265959</v>
      </c>
      <c r="D320" s="124">
        <f t="shared" si="69"/>
        <v>725343</v>
      </c>
      <c r="E320" s="125">
        <f t="shared" si="69"/>
        <v>8165470</v>
      </c>
      <c r="F320" s="89">
        <f t="shared" si="70"/>
        <v>-10.750851772511218</v>
      </c>
      <c r="G320" s="90">
        <f t="shared" si="71"/>
        <v>12.379797353659717</v>
      </c>
      <c r="H320" s="126">
        <f t="shared" si="72"/>
        <v>641752</v>
      </c>
      <c r="I320" s="127">
        <f t="shared" si="72"/>
        <v>10098637</v>
      </c>
      <c r="J320" s="89">
        <f t="shared" si="73"/>
        <v>-11.52434089803031</v>
      </c>
      <c r="K320" s="145">
        <f t="shared" si="74"/>
        <v>23.674901750909623</v>
      </c>
      <c r="L320" s="74"/>
    </row>
    <row r="321" spans="1:12" ht="18" customHeight="1">
      <c r="A321" s="150" t="s">
        <v>143</v>
      </c>
      <c r="B321" s="124">
        <f t="shared" si="69"/>
        <v>11186376</v>
      </c>
      <c r="C321" s="125">
        <f t="shared" si="69"/>
        <v>53483608</v>
      </c>
      <c r="D321" s="124">
        <f t="shared" si="69"/>
        <v>10941385</v>
      </c>
      <c r="E321" s="125">
        <f t="shared" si="69"/>
        <v>58763848</v>
      </c>
      <c r="F321" s="89">
        <f t="shared" si="70"/>
        <v>-2.1900837232719517</v>
      </c>
      <c r="G321" s="90">
        <f t="shared" si="71"/>
        <v>9.87263237738187</v>
      </c>
      <c r="H321" s="126">
        <f t="shared" si="72"/>
        <v>12776170</v>
      </c>
      <c r="I321" s="127">
        <f t="shared" si="72"/>
        <v>66756079</v>
      </c>
      <c r="J321" s="89">
        <f t="shared" si="73"/>
        <v>16.769220715658943</v>
      </c>
      <c r="K321" s="145">
        <f t="shared" si="74"/>
        <v>13.600591642671189</v>
      </c>
      <c r="L321" s="74"/>
    </row>
    <row r="322" spans="1:12" ht="18" customHeight="1">
      <c r="A322" s="150" t="s">
        <v>144</v>
      </c>
      <c r="B322" s="124">
        <f t="shared" si="69"/>
        <v>1648664</v>
      </c>
      <c r="C322" s="125">
        <f t="shared" si="69"/>
        <v>4704412</v>
      </c>
      <c r="D322" s="124">
        <f t="shared" si="69"/>
        <v>528507</v>
      </c>
      <c r="E322" s="125">
        <f t="shared" si="69"/>
        <v>2636173</v>
      </c>
      <c r="F322" s="89">
        <f t="shared" si="70"/>
        <v>-67.94331652780676</v>
      </c>
      <c r="G322" s="90">
        <f t="shared" si="71"/>
        <v>-43.96381524407301</v>
      </c>
      <c r="H322" s="126">
        <f t="shared" si="72"/>
        <v>701517</v>
      </c>
      <c r="I322" s="127">
        <f t="shared" si="72"/>
        <v>3557092</v>
      </c>
      <c r="J322" s="89">
        <f t="shared" si="73"/>
        <v>32.735611827279484</v>
      </c>
      <c r="K322" s="145">
        <f t="shared" si="74"/>
        <v>34.93393642981701</v>
      </c>
      <c r="L322" s="74"/>
    </row>
    <row r="323" spans="1:12" ht="18" customHeight="1">
      <c r="A323" s="150" t="s">
        <v>142</v>
      </c>
      <c r="B323" s="124">
        <f t="shared" si="69"/>
        <v>1487492</v>
      </c>
      <c r="C323" s="125">
        <f t="shared" si="69"/>
        <v>5086310</v>
      </c>
      <c r="D323" s="124">
        <f t="shared" si="69"/>
        <v>1229342</v>
      </c>
      <c r="E323" s="125">
        <f t="shared" si="69"/>
        <v>5932897</v>
      </c>
      <c r="F323" s="89">
        <f t="shared" si="70"/>
        <v>-17.354715185022844</v>
      </c>
      <c r="G323" s="90">
        <f t="shared" si="71"/>
        <v>16.64442395371104</v>
      </c>
      <c r="H323" s="126">
        <f t="shared" si="72"/>
        <v>1676571</v>
      </c>
      <c r="I323" s="127">
        <f t="shared" si="72"/>
        <v>4304476</v>
      </c>
      <c r="J323" s="89">
        <f t="shared" si="73"/>
        <v>36.379542877409214</v>
      </c>
      <c r="K323" s="145">
        <f t="shared" si="74"/>
        <v>-27.44731620993926</v>
      </c>
      <c r="L323" s="74"/>
    </row>
    <row r="324" spans="1:12" ht="18" customHeight="1">
      <c r="A324" s="150" t="s">
        <v>145</v>
      </c>
      <c r="B324" s="124">
        <f t="shared" si="69"/>
        <v>441030</v>
      </c>
      <c r="C324" s="125">
        <f t="shared" si="69"/>
        <v>2218900</v>
      </c>
      <c r="D324" s="124">
        <f t="shared" si="69"/>
        <v>1364078</v>
      </c>
      <c r="E324" s="125">
        <f t="shared" si="69"/>
        <v>7251565</v>
      </c>
      <c r="F324" s="89">
        <f t="shared" si="70"/>
        <v>209.29369884134866</v>
      </c>
      <c r="G324" s="90">
        <f t="shared" si="71"/>
        <v>226.80900446167018</v>
      </c>
      <c r="H324" s="126">
        <f t="shared" si="72"/>
        <v>2126342</v>
      </c>
      <c r="I324" s="127">
        <f t="shared" si="72"/>
        <v>11237739</v>
      </c>
      <c r="J324" s="89">
        <f t="shared" si="73"/>
        <v>55.881261921972204</v>
      </c>
      <c r="K324" s="145">
        <f t="shared" si="74"/>
        <v>54.96984444047596</v>
      </c>
      <c r="L324" s="74"/>
    </row>
    <row r="325" spans="1:12" ht="18" customHeight="1">
      <c r="A325" s="150" t="s">
        <v>147</v>
      </c>
      <c r="B325" s="124">
        <v>0</v>
      </c>
      <c r="C325" s="125">
        <v>0</v>
      </c>
      <c r="D325" s="124">
        <f>D209+D267</f>
        <v>0</v>
      </c>
      <c r="E325" s="125">
        <f>E209+E267</f>
        <v>0</v>
      </c>
      <c r="F325" s="89" t="s">
        <v>44</v>
      </c>
      <c r="G325" s="90" t="s">
        <v>44</v>
      </c>
      <c r="H325" s="126">
        <f t="shared" si="72"/>
        <v>0</v>
      </c>
      <c r="I325" s="127">
        <f t="shared" si="72"/>
        <v>0</v>
      </c>
      <c r="J325" s="89" t="s">
        <v>44</v>
      </c>
      <c r="K325" s="145" t="s">
        <v>44</v>
      </c>
      <c r="L325" s="74"/>
    </row>
    <row r="326" spans="1:12" ht="14.25">
      <c r="A326" s="146"/>
      <c r="B326" s="128"/>
      <c r="C326" s="129"/>
      <c r="D326" s="128"/>
      <c r="E326" s="129"/>
      <c r="F326" s="99"/>
      <c r="G326" s="100"/>
      <c r="H326" s="128"/>
      <c r="I326" s="129"/>
      <c r="J326" s="99"/>
      <c r="K326" s="149"/>
      <c r="L326" s="74"/>
    </row>
    <row r="327" spans="1:12" ht="15">
      <c r="A327" s="258" t="s">
        <v>146</v>
      </c>
      <c r="B327" s="255">
        <f>SUM(B316:B325)</f>
        <v>15976757</v>
      </c>
      <c r="C327" s="256">
        <f>SUM(C316:C325)</f>
        <v>75959624</v>
      </c>
      <c r="D327" s="255">
        <f>SUM(D316:D325)</f>
        <v>15283085</v>
      </c>
      <c r="E327" s="256">
        <f>SUM(E316:E325)</f>
        <v>87797851</v>
      </c>
      <c r="F327" s="267">
        <f>(D327-B327)/B327*100</f>
        <v>-4.341757216436352</v>
      </c>
      <c r="G327" s="268">
        <f>(E327-C327)/C327*100</f>
        <v>15.584894153767797</v>
      </c>
      <c r="H327" s="255">
        <f>SUM(H316:H325)</f>
        <v>18544395</v>
      </c>
      <c r="I327" s="256">
        <f>SUM(I316:I325)</f>
        <v>103076277</v>
      </c>
      <c r="J327" s="267">
        <f>(H327-D327)/D327*100</f>
        <v>21.339343463705134</v>
      </c>
      <c r="K327" s="269">
        <f>(I327-E327)/E327*100</f>
        <v>17.401822283782323</v>
      </c>
      <c r="L327" s="74"/>
    </row>
    <row r="328" spans="1:12" ht="14.25">
      <c r="A328" s="146"/>
      <c r="B328" s="255"/>
      <c r="C328" s="256"/>
      <c r="D328" s="255"/>
      <c r="E328" s="256"/>
      <c r="F328" s="267"/>
      <c r="G328" s="268"/>
      <c r="H328" s="255"/>
      <c r="I328" s="256"/>
      <c r="J328" s="267"/>
      <c r="K328" s="269"/>
      <c r="L328" s="74"/>
    </row>
    <row r="329" spans="1:12" ht="15">
      <c r="A329" s="258" t="s">
        <v>148</v>
      </c>
      <c r="B329" s="255">
        <f>B314+B327</f>
        <v>426091089</v>
      </c>
      <c r="C329" s="256">
        <f>C314+C327</f>
        <v>1960700078</v>
      </c>
      <c r="D329" s="255">
        <f>D314+D327</f>
        <v>468611944</v>
      </c>
      <c r="E329" s="256">
        <f>E314+E327</f>
        <v>2230716210</v>
      </c>
      <c r="F329" s="267">
        <f>(D329-B329)/B329*100</f>
        <v>9.979287550883281</v>
      </c>
      <c r="G329" s="268">
        <f>(E329-C329)/C329*100</f>
        <v>13.771414354990402</v>
      </c>
      <c r="H329" s="255">
        <f>H314+H327</f>
        <v>480261958</v>
      </c>
      <c r="I329" s="256">
        <f>I314+I327</f>
        <v>2221873061</v>
      </c>
      <c r="J329" s="267">
        <f>(H329-D329)/D329*100</f>
        <v>2.4860685155733036</v>
      </c>
      <c r="K329" s="269">
        <f>(I329-E329)/E329*100</f>
        <v>-0.3964264463743687</v>
      </c>
      <c r="L329" s="74"/>
    </row>
    <row r="330" spans="1:12" ht="14.25">
      <c r="A330" s="146"/>
      <c r="B330" s="73"/>
      <c r="C330" s="119"/>
      <c r="D330" s="73"/>
      <c r="E330" s="119"/>
      <c r="F330" s="120"/>
      <c r="G330" s="121"/>
      <c r="H330" s="110"/>
      <c r="I330" s="122"/>
      <c r="J330" s="95"/>
      <c r="K330" s="147"/>
      <c r="L330" s="74"/>
    </row>
    <row r="331" spans="1:12" ht="18" customHeight="1">
      <c r="A331" s="150" t="s">
        <v>22</v>
      </c>
      <c r="B331" s="130">
        <f aca="true" t="shared" si="75" ref="B331:E333">B215+B273</f>
        <v>369660959</v>
      </c>
      <c r="C331" s="131">
        <f t="shared" si="75"/>
        <v>457822343</v>
      </c>
      <c r="D331" s="130">
        <f t="shared" si="75"/>
        <v>352384385</v>
      </c>
      <c r="E331" s="131">
        <f t="shared" si="75"/>
        <v>547485277</v>
      </c>
      <c r="F331" s="103">
        <f aca="true" t="shared" si="76" ref="F331:G333">(D331-B331)/B331*100</f>
        <v>-4.673626894962419</v>
      </c>
      <c r="G331" s="104">
        <f t="shared" si="76"/>
        <v>19.58465666233332</v>
      </c>
      <c r="H331" s="132">
        <f aca="true" t="shared" si="77" ref="H331:I333">H215+H273</f>
        <v>499911681</v>
      </c>
      <c r="I331" s="133">
        <f t="shared" si="77"/>
        <v>602525743</v>
      </c>
      <c r="J331" s="103">
        <f aca="true" t="shared" si="78" ref="J331:K333">(H331-D331)/D331*100</f>
        <v>41.86544644990441</v>
      </c>
      <c r="K331" s="151">
        <f t="shared" si="78"/>
        <v>10.05332349786641</v>
      </c>
      <c r="L331" s="74"/>
    </row>
    <row r="332" spans="1:12" ht="18" customHeight="1">
      <c r="A332" s="150" t="s">
        <v>23</v>
      </c>
      <c r="B332" s="130">
        <f t="shared" si="75"/>
        <v>28245</v>
      </c>
      <c r="C332" s="131">
        <f t="shared" si="75"/>
        <v>612579</v>
      </c>
      <c r="D332" s="130">
        <f t="shared" si="75"/>
        <v>80608</v>
      </c>
      <c r="E332" s="131">
        <f t="shared" si="75"/>
        <v>546225</v>
      </c>
      <c r="F332" s="103">
        <f t="shared" si="76"/>
        <v>185.38856434767214</v>
      </c>
      <c r="G332" s="104">
        <f t="shared" si="76"/>
        <v>-10.831909027243833</v>
      </c>
      <c r="H332" s="132">
        <f t="shared" si="77"/>
        <v>256098</v>
      </c>
      <c r="I332" s="133">
        <f t="shared" si="77"/>
        <v>1831550</v>
      </c>
      <c r="J332" s="103">
        <f t="shared" si="78"/>
        <v>217.7079198094482</v>
      </c>
      <c r="K332" s="151">
        <f t="shared" si="78"/>
        <v>235.31054052817063</v>
      </c>
      <c r="L332" s="74"/>
    </row>
    <row r="333" spans="1:12" ht="18" customHeight="1">
      <c r="A333" s="150" t="s">
        <v>24</v>
      </c>
      <c r="B333" s="130">
        <f t="shared" si="75"/>
        <v>31545676</v>
      </c>
      <c r="C333" s="131">
        <f t="shared" si="75"/>
        <v>57891992</v>
      </c>
      <c r="D333" s="130">
        <f t="shared" si="75"/>
        <v>38167470</v>
      </c>
      <c r="E333" s="131">
        <f t="shared" si="75"/>
        <v>87419579</v>
      </c>
      <c r="F333" s="103">
        <f t="shared" si="76"/>
        <v>20.991130448432934</v>
      </c>
      <c r="G333" s="104">
        <f t="shared" si="76"/>
        <v>51.004613902385664</v>
      </c>
      <c r="H333" s="132">
        <f t="shared" si="77"/>
        <v>25339771</v>
      </c>
      <c r="I333" s="133">
        <f t="shared" si="77"/>
        <v>67523456</v>
      </c>
      <c r="J333" s="103">
        <f t="shared" si="78"/>
        <v>-33.60898429998111</v>
      </c>
      <c r="K333" s="151">
        <f t="shared" si="78"/>
        <v>-22.759344334065027</v>
      </c>
      <c r="L333" s="74"/>
    </row>
    <row r="334" spans="1:12" ht="14.25">
      <c r="A334" s="146"/>
      <c r="B334" s="73"/>
      <c r="C334" s="119"/>
      <c r="D334" s="73"/>
      <c r="E334" s="119"/>
      <c r="F334" s="120"/>
      <c r="G334" s="121"/>
      <c r="H334" s="110"/>
      <c r="I334" s="122"/>
      <c r="J334" s="95"/>
      <c r="K334" s="147"/>
      <c r="L334" s="74"/>
    </row>
    <row r="335" spans="1:12" ht="18" customHeight="1">
      <c r="A335" s="150" t="s">
        <v>25</v>
      </c>
      <c r="B335" s="130">
        <f aca="true" t="shared" si="79" ref="B335:E336">B219+B277</f>
        <v>15634962</v>
      </c>
      <c r="C335" s="131">
        <f t="shared" si="79"/>
        <v>40763146</v>
      </c>
      <c r="D335" s="130">
        <f t="shared" si="79"/>
        <v>18945460</v>
      </c>
      <c r="E335" s="131">
        <f t="shared" si="79"/>
        <v>54525166</v>
      </c>
      <c r="F335" s="103">
        <f aca="true" t="shared" si="80" ref="F335:G337">(D335-B335)/B335*100</f>
        <v>21.173687534386076</v>
      </c>
      <c r="G335" s="104">
        <f t="shared" si="80"/>
        <v>33.76093690119011</v>
      </c>
      <c r="H335" s="132">
        <f aca="true" t="shared" si="81" ref="H335:I337">H219+H277</f>
        <v>17569281</v>
      </c>
      <c r="I335" s="133">
        <f t="shared" si="81"/>
        <v>55056653</v>
      </c>
      <c r="J335" s="103">
        <f aca="true" t="shared" si="82" ref="J335:K337">(H335-D335)/D335*100</f>
        <v>-7.263898580451464</v>
      </c>
      <c r="K335" s="151">
        <f t="shared" si="82"/>
        <v>0.974755400102771</v>
      </c>
      <c r="L335" s="74"/>
    </row>
    <row r="336" spans="1:12" ht="18" customHeight="1">
      <c r="A336" s="150" t="s">
        <v>26</v>
      </c>
      <c r="B336" s="130">
        <f t="shared" si="79"/>
        <v>401109</v>
      </c>
      <c r="C336" s="131">
        <f t="shared" si="79"/>
        <v>790613</v>
      </c>
      <c r="D336" s="130">
        <f t="shared" si="79"/>
        <v>146635</v>
      </c>
      <c r="E336" s="131">
        <f t="shared" si="79"/>
        <v>438316</v>
      </c>
      <c r="F336" s="103">
        <f t="shared" si="80"/>
        <v>-63.4426053765934</v>
      </c>
      <c r="G336" s="104">
        <f t="shared" si="80"/>
        <v>-44.559980673224445</v>
      </c>
      <c r="H336" s="132">
        <f t="shared" si="81"/>
        <v>422185</v>
      </c>
      <c r="I336" s="133">
        <f t="shared" si="81"/>
        <v>1972556</v>
      </c>
      <c r="J336" s="103">
        <f t="shared" si="82"/>
        <v>187.91557268046512</v>
      </c>
      <c r="K336" s="151">
        <f t="shared" si="82"/>
        <v>350.0305715511184</v>
      </c>
      <c r="L336" s="74"/>
    </row>
    <row r="337" spans="1:12" ht="18" customHeight="1">
      <c r="A337" s="150" t="s">
        <v>27</v>
      </c>
      <c r="B337" s="243" t="s">
        <v>44</v>
      </c>
      <c r="C337" s="131">
        <f>C221+C279</f>
        <v>7542</v>
      </c>
      <c r="D337" s="243"/>
      <c r="E337" s="131">
        <f>E221+E279</f>
        <v>5523</v>
      </c>
      <c r="F337" s="103" t="s">
        <v>44</v>
      </c>
      <c r="G337" s="104">
        <f t="shared" si="80"/>
        <v>-26.77008750994431</v>
      </c>
      <c r="H337" s="273" t="s">
        <v>44</v>
      </c>
      <c r="I337" s="133">
        <f t="shared" si="81"/>
        <v>141634</v>
      </c>
      <c r="J337" s="103" t="s">
        <v>44</v>
      </c>
      <c r="K337" s="151">
        <f t="shared" si="82"/>
        <v>2464.439616150643</v>
      </c>
      <c r="L337" s="74"/>
    </row>
    <row r="338" spans="1:12" ht="14.25">
      <c r="A338" s="146"/>
      <c r="B338" s="73"/>
      <c r="C338" s="119"/>
      <c r="D338" s="73"/>
      <c r="E338" s="119"/>
      <c r="F338" s="120"/>
      <c r="G338" s="121"/>
      <c r="H338" s="110"/>
      <c r="I338" s="122"/>
      <c r="J338" s="95"/>
      <c r="K338" s="147"/>
      <c r="L338" s="74"/>
    </row>
    <row r="339" spans="1:12" ht="15">
      <c r="A339" s="148" t="s">
        <v>28</v>
      </c>
      <c r="B339" s="134">
        <f>B223+B281</f>
        <v>16036077</v>
      </c>
      <c r="C339" s="135">
        <f>C223+C281</f>
        <v>41561301</v>
      </c>
      <c r="D339" s="134">
        <f>D223+D281</f>
        <v>19092112</v>
      </c>
      <c r="E339" s="135">
        <f>E223+E281</f>
        <v>54969005</v>
      </c>
      <c r="F339" s="95">
        <f>(D339-B339)/B339*100</f>
        <v>19.057248228478823</v>
      </c>
      <c r="G339" s="96">
        <f>(E339-C339)/C339*100</f>
        <v>32.26006808593407</v>
      </c>
      <c r="H339" s="128">
        <f>H223+H281</f>
        <v>18150509</v>
      </c>
      <c r="I339" s="129">
        <f>I223+I281</f>
        <v>57170843</v>
      </c>
      <c r="J339" s="95">
        <f>(H339-D339)/D339*100</f>
        <v>-4.93189543409341</v>
      </c>
      <c r="K339" s="147">
        <f>(I339-E339)/E339*100</f>
        <v>4.005599155378563</v>
      </c>
      <c r="L339" s="74"/>
    </row>
    <row r="340" spans="1:12" ht="14.25">
      <c r="A340" s="146"/>
      <c r="B340" s="73"/>
      <c r="C340" s="119"/>
      <c r="D340" s="73"/>
      <c r="E340" s="119"/>
      <c r="F340" s="120"/>
      <c r="G340" s="121"/>
      <c r="H340" s="110"/>
      <c r="I340" s="122"/>
      <c r="J340" s="95"/>
      <c r="K340" s="147"/>
      <c r="L340" s="74"/>
    </row>
    <row r="341" spans="1:12" ht="15">
      <c r="A341" s="152" t="s">
        <v>47</v>
      </c>
      <c r="B341" s="132">
        <f>B225+B283</f>
        <v>1797464364</v>
      </c>
      <c r="C341" s="133">
        <f>C225+C283</f>
        <v>5072037195</v>
      </c>
      <c r="D341" s="132">
        <f>D225+D283</f>
        <v>1910673546</v>
      </c>
      <c r="E341" s="133">
        <f>E225+E283</f>
        <v>6283805876</v>
      </c>
      <c r="F341" s="107">
        <f>(D341-B341)/B341*100</f>
        <v>6.298271290790386</v>
      </c>
      <c r="G341" s="108">
        <f>(E341-C341)/C341*100</f>
        <v>23.891163144358604</v>
      </c>
      <c r="H341" s="132">
        <f>H225+H283</f>
        <v>2135869532</v>
      </c>
      <c r="I341" s="133">
        <f>I225+I283</f>
        <v>6698599430</v>
      </c>
      <c r="J341" s="107">
        <f>(H341-D341)/D341*100</f>
        <v>11.7862094480477</v>
      </c>
      <c r="K341" s="153">
        <f>(I341-E341)/E341*100</f>
        <v>6.600992490621619</v>
      </c>
      <c r="L341" s="74"/>
    </row>
    <row r="342" spans="1:12" ht="6.75" customHeight="1">
      <c r="A342" s="146"/>
      <c r="B342" s="73"/>
      <c r="C342" s="119"/>
      <c r="D342" s="73"/>
      <c r="E342" s="119"/>
      <c r="F342" s="120"/>
      <c r="G342" s="121"/>
      <c r="H342" s="110"/>
      <c r="I342" s="122"/>
      <c r="J342" s="95"/>
      <c r="K342" s="147"/>
      <c r="L342" s="74"/>
    </row>
    <row r="343" spans="1:12" ht="15">
      <c r="A343" s="148" t="s">
        <v>42</v>
      </c>
      <c r="B343" s="97"/>
      <c r="C343" s="94">
        <v>69339692000</v>
      </c>
      <c r="D343" s="246"/>
      <c r="E343" s="247">
        <v>97539766000</v>
      </c>
      <c r="F343" s="95"/>
      <c r="G343" s="96">
        <f>(E343-C343)/C343*100</f>
        <v>40.669453795670165</v>
      </c>
      <c r="H343" s="97"/>
      <c r="I343" s="98">
        <v>116048269000</v>
      </c>
      <c r="J343" s="95"/>
      <c r="K343" s="147">
        <f>(I343-E343)/E343*100</f>
        <v>18.975340785623786</v>
      </c>
      <c r="L343" s="74"/>
    </row>
    <row r="344" spans="1:12" ht="5.25" customHeight="1">
      <c r="A344" s="146"/>
      <c r="B344" s="73"/>
      <c r="C344" s="119"/>
      <c r="D344" s="73"/>
      <c r="E344" s="119"/>
      <c r="F344" s="120"/>
      <c r="G344" s="121"/>
      <c r="H344" s="110"/>
      <c r="I344" s="122"/>
      <c r="J344" s="120"/>
      <c r="K344" s="169"/>
      <c r="L344" s="74"/>
    </row>
    <row r="345" spans="1:12" ht="15.75" thickBot="1">
      <c r="A345" s="154" t="s">
        <v>39</v>
      </c>
      <c r="B345" s="155"/>
      <c r="C345" s="156">
        <f>(C341*100)/C343</f>
        <v>7.314767413446256</v>
      </c>
      <c r="D345" s="157"/>
      <c r="E345" s="156">
        <f>(E341*100)/E343</f>
        <v>6.442301569597778</v>
      </c>
      <c r="F345" s="160"/>
      <c r="G345" s="170"/>
      <c r="H345" s="157"/>
      <c r="I345" s="156">
        <f>(I341*100)/I343</f>
        <v>5.772252776988858</v>
      </c>
      <c r="J345" s="160"/>
      <c r="K345" s="161">
        <f>(I345-E345)/E345*100</f>
        <v>-10.400767262603548</v>
      </c>
      <c r="L345" s="74"/>
    </row>
    <row r="346" spans="1:12" ht="14.25" thickTop="1">
      <c r="A346" s="113" t="s">
        <v>161</v>
      </c>
      <c r="B346" s="74"/>
      <c r="C346" s="74"/>
      <c r="D346" s="74"/>
      <c r="E346" s="74"/>
      <c r="F346" s="74"/>
      <c r="G346" s="74"/>
      <c r="H346" s="74"/>
      <c r="I346" s="74"/>
      <c r="J346" s="123"/>
      <c r="K346" s="123"/>
      <c r="L346" s="74"/>
    </row>
    <row r="347" spans="1:12" ht="13.5">
      <c r="A347" s="113"/>
      <c r="B347" s="113"/>
      <c r="C347" s="113"/>
      <c r="D347" s="114"/>
      <c r="E347" s="114"/>
      <c r="F347" s="114"/>
      <c r="G347" s="114"/>
      <c r="H347" s="74"/>
      <c r="I347" s="74"/>
      <c r="J347" s="123"/>
      <c r="K347" s="123"/>
      <c r="L347" s="74"/>
    </row>
    <row r="348" spans="1:12" ht="12.75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</row>
    <row r="349" spans="1:12" ht="12.75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</row>
    <row r="350" spans="1:12" ht="12.75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</row>
    <row r="351" spans="1:12" ht="12.75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</row>
    <row r="352" spans="1:12" ht="12.75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</row>
    <row r="353" spans="1:12" ht="12.75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</row>
    <row r="354" spans="1:12" ht="12.75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</row>
    <row r="355" spans="1:12" ht="12.75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</row>
    <row r="356" spans="1:12" ht="12.75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</row>
    <row r="357" spans="1:12" ht="12.75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</row>
    <row r="358" spans="1:12" ht="12.75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</row>
    <row r="359" spans="1:12" ht="12.75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</row>
    <row r="360" spans="1:12" ht="12.75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</row>
    <row r="361" spans="1:12" ht="12.75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</row>
    <row r="362" spans="1:12" ht="12.75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</row>
    <row r="363" spans="1:12" ht="12.75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</row>
    <row r="364" spans="1:12" ht="12.75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</row>
    <row r="365" spans="1:12" ht="12.75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</row>
    <row r="366" spans="1:12" ht="12.75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</row>
    <row r="367" spans="1:12" ht="12.75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</row>
    <row r="368" spans="1:12" ht="12.75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</row>
    <row r="369" spans="1:12" ht="12.75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</row>
    <row r="370" spans="1:12" ht="12.75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</row>
    <row r="371" spans="1:12" ht="12.75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</row>
  </sheetData>
  <mergeCells count="12">
    <mergeCell ref="A1:K1"/>
    <mergeCell ref="A2:K2"/>
    <mergeCell ref="A59:K59"/>
    <mergeCell ref="A60:K60"/>
    <mergeCell ref="A117:K117"/>
    <mergeCell ref="A118:K118"/>
    <mergeCell ref="A175:K175"/>
    <mergeCell ref="A176:K176"/>
    <mergeCell ref="A233:K233"/>
    <mergeCell ref="A234:K234"/>
    <mergeCell ref="A291:K291"/>
    <mergeCell ref="A292:K292"/>
  </mergeCells>
  <printOptions horizontalCentered="1" verticalCentered="1"/>
  <pageMargins left="0" right="0" top="0.3937007874015748" bottom="0.3937007874015748" header="0.5118110236220472" footer="0"/>
  <pageSetup fitToHeight="1" fitToWidth="1" horizontalDpi="600" verticalDpi="600" orientation="landscape" paperSize="9" scale="10" r:id="rId1"/>
  <headerFooter alignWithMargins="0">
    <oddFooter>&amp;R&amp;"Tahoma,Normal Italic"&amp;8GENERAL SECRETARIAT OF ITKIB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I1">
      <selection activeCell="K11" sqref="K11"/>
    </sheetView>
  </sheetViews>
  <sheetFormatPr defaultColWidth="9.140625" defaultRowHeight="12.75"/>
  <cols>
    <col min="1" max="1" width="49.28125" style="0" customWidth="1"/>
    <col min="2" max="2" width="16.7109375" style="0" bestFit="1" customWidth="1"/>
    <col min="3" max="3" width="17.7109375" style="0" bestFit="1" customWidth="1"/>
    <col min="4" max="4" width="16.7109375" style="0" bestFit="1" customWidth="1"/>
    <col min="5" max="5" width="18.00390625" style="0" bestFit="1" customWidth="1"/>
    <col min="6" max="6" width="16.7109375" style="0" bestFit="1" customWidth="1"/>
    <col min="7" max="7" width="19.28125" style="0" customWidth="1"/>
    <col min="8" max="8" width="10.421875" style="0" bestFit="1" customWidth="1"/>
    <col min="9" max="9" width="10.57421875" style="0" bestFit="1" customWidth="1"/>
    <col min="10" max="10" width="9.7109375" style="0" bestFit="1" customWidth="1"/>
    <col min="11" max="11" width="9.8515625" style="0" bestFit="1" customWidth="1"/>
    <col min="12" max="12" width="13.28125" style="0" bestFit="1" customWidth="1"/>
  </cols>
  <sheetData>
    <row r="1" spans="1:12" ht="27" thickTop="1">
      <c r="A1" s="291" t="s">
        <v>48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3"/>
    </row>
    <row r="2" spans="1:12" ht="20.25">
      <c r="A2" s="288" t="s">
        <v>156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90"/>
    </row>
    <row r="3" spans="1:12" ht="12.75">
      <c r="A3" s="171"/>
      <c r="B3" s="1"/>
      <c r="C3" s="1"/>
      <c r="D3" s="1"/>
      <c r="E3" s="1"/>
      <c r="F3" s="1"/>
      <c r="G3" s="1"/>
      <c r="H3" s="1"/>
      <c r="I3" s="1"/>
      <c r="J3" s="1"/>
      <c r="K3" s="1"/>
      <c r="L3" s="172"/>
    </row>
    <row r="4" spans="1:12" ht="18">
      <c r="A4" s="171"/>
      <c r="B4" s="2">
        <v>2003</v>
      </c>
      <c r="C4" s="2"/>
      <c r="D4" s="2">
        <v>2004</v>
      </c>
      <c r="E4" s="2"/>
      <c r="F4" s="2">
        <v>2005</v>
      </c>
      <c r="G4" s="2"/>
      <c r="H4" s="3">
        <v>2005</v>
      </c>
      <c r="I4" s="3">
        <v>2005</v>
      </c>
      <c r="J4" s="3">
        <v>2005</v>
      </c>
      <c r="K4" s="3">
        <v>2005</v>
      </c>
      <c r="L4" s="173">
        <v>2005</v>
      </c>
    </row>
    <row r="5" spans="1:12" ht="18">
      <c r="A5" s="171"/>
      <c r="B5" s="2" t="s">
        <v>129</v>
      </c>
      <c r="C5" s="2"/>
      <c r="D5" s="2" t="s">
        <v>129</v>
      </c>
      <c r="E5" s="2"/>
      <c r="F5" s="2" t="s">
        <v>129</v>
      </c>
      <c r="G5" s="2"/>
      <c r="H5" s="3" t="s">
        <v>49</v>
      </c>
      <c r="I5" s="3" t="s">
        <v>49</v>
      </c>
      <c r="J5" s="3" t="s">
        <v>49</v>
      </c>
      <c r="K5" s="3" t="s">
        <v>49</v>
      </c>
      <c r="L5" s="173" t="s">
        <v>49</v>
      </c>
    </row>
    <row r="6" spans="1:13" ht="15">
      <c r="A6" s="138"/>
      <c r="B6" s="81"/>
      <c r="C6" s="81"/>
      <c r="D6" s="81"/>
      <c r="E6" s="81"/>
      <c r="F6" s="81"/>
      <c r="G6" s="81"/>
      <c r="H6" s="77" t="s">
        <v>50</v>
      </c>
      <c r="I6" s="77" t="s">
        <v>51</v>
      </c>
      <c r="J6" s="77" t="s">
        <v>52</v>
      </c>
      <c r="K6" s="77" t="s">
        <v>53</v>
      </c>
      <c r="L6" s="174" t="s">
        <v>54</v>
      </c>
      <c r="M6" s="74"/>
    </row>
    <row r="7" spans="1:13" ht="15">
      <c r="A7" s="175" t="s">
        <v>55</v>
      </c>
      <c r="B7" s="117" t="s">
        <v>56</v>
      </c>
      <c r="C7" s="118" t="s">
        <v>57</v>
      </c>
      <c r="D7" s="117" t="s">
        <v>56</v>
      </c>
      <c r="E7" s="118" t="s">
        <v>57</v>
      </c>
      <c r="F7" s="117" t="s">
        <v>56</v>
      </c>
      <c r="G7" s="118" t="s">
        <v>57</v>
      </c>
      <c r="H7" s="118" t="s">
        <v>58</v>
      </c>
      <c r="I7" s="118" t="s">
        <v>58</v>
      </c>
      <c r="J7" s="118" t="s">
        <v>58</v>
      </c>
      <c r="K7" s="118" t="s">
        <v>58</v>
      </c>
      <c r="L7" s="176" t="s">
        <v>58</v>
      </c>
      <c r="M7" s="74"/>
    </row>
    <row r="8" spans="1:13" ht="18" customHeight="1">
      <c r="A8" s="142" t="s">
        <v>59</v>
      </c>
      <c r="B8" s="87">
        <v>214599</v>
      </c>
      <c r="C8" s="88">
        <v>3628123</v>
      </c>
      <c r="D8" s="87">
        <v>205209</v>
      </c>
      <c r="E8" s="88">
        <v>6090911</v>
      </c>
      <c r="F8" s="87">
        <v>127819</v>
      </c>
      <c r="G8" s="88">
        <v>4557186</v>
      </c>
      <c r="H8" s="162">
        <f>(G8*100)/$G$20</f>
        <v>0.08335808845875323</v>
      </c>
      <c r="I8" s="162"/>
      <c r="J8" s="162"/>
      <c r="K8" s="162">
        <f>(G8*100)/$G$28</f>
        <v>0.024135151425660927</v>
      </c>
      <c r="L8" s="177">
        <f>(G8*100)/$G$39</f>
        <v>0.006232292130359952</v>
      </c>
      <c r="M8" s="74"/>
    </row>
    <row r="9" spans="1:13" ht="18" customHeight="1">
      <c r="A9" s="142" t="s">
        <v>60</v>
      </c>
      <c r="B9" s="87">
        <v>20324883</v>
      </c>
      <c r="C9" s="88">
        <v>132832655</v>
      </c>
      <c r="D9" s="87">
        <v>27761377</v>
      </c>
      <c r="E9" s="88">
        <v>167571857</v>
      </c>
      <c r="F9" s="87">
        <v>24779032</v>
      </c>
      <c r="G9" s="88">
        <v>180145382</v>
      </c>
      <c r="H9" s="162">
        <f aca="true" t="shared" si="0" ref="H9:H20">(G9*100)/$G$20</f>
        <v>3.2951419336827352</v>
      </c>
      <c r="I9" s="162"/>
      <c r="J9" s="162"/>
      <c r="K9" s="162">
        <f aca="true" t="shared" si="1" ref="K9:K24">(G9*100)/$G$28</f>
        <v>0.9540615794930319</v>
      </c>
      <c r="L9" s="178">
        <f aca="true" t="shared" si="2" ref="L9:L24">(G9*100)/$G$39</f>
        <v>0.2463622609564954</v>
      </c>
      <c r="M9" s="74"/>
    </row>
    <row r="10" spans="1:13" ht="18" customHeight="1">
      <c r="A10" s="142" t="s">
        <v>61</v>
      </c>
      <c r="B10" s="87">
        <v>330922139</v>
      </c>
      <c r="C10" s="88">
        <v>997277870</v>
      </c>
      <c r="D10" s="87">
        <v>315189175</v>
      </c>
      <c r="E10" s="88">
        <v>1219990788</v>
      </c>
      <c r="F10" s="87">
        <v>295348484</v>
      </c>
      <c r="G10" s="88">
        <v>1177527060</v>
      </c>
      <c r="H10" s="162">
        <f t="shared" si="0"/>
        <v>21.538819093637084</v>
      </c>
      <c r="I10" s="162"/>
      <c r="J10" s="162"/>
      <c r="K10" s="162">
        <f t="shared" si="1"/>
        <v>6.236259371663417</v>
      </c>
      <c r="L10" s="178">
        <f t="shared" si="2"/>
        <v>1.6103561779843727</v>
      </c>
      <c r="M10" s="74"/>
    </row>
    <row r="11" spans="1:13" ht="18" customHeight="1">
      <c r="A11" s="142" t="s">
        <v>62</v>
      </c>
      <c r="B11" s="87">
        <v>4305220</v>
      </c>
      <c r="C11" s="88">
        <v>15812895</v>
      </c>
      <c r="D11" s="87">
        <v>5111559</v>
      </c>
      <c r="E11" s="88">
        <v>17585365</v>
      </c>
      <c r="F11" s="87">
        <v>7444254</v>
      </c>
      <c r="G11" s="88">
        <v>25077651</v>
      </c>
      <c r="H11" s="162">
        <f t="shared" si="0"/>
        <v>0.4587096182591058</v>
      </c>
      <c r="I11" s="162"/>
      <c r="J11" s="162"/>
      <c r="K11" s="162">
        <f t="shared" si="1"/>
        <v>0.13281285957713315</v>
      </c>
      <c r="L11" s="178">
        <f t="shared" si="2"/>
        <v>0.034295560237219504</v>
      </c>
      <c r="M11" s="74"/>
    </row>
    <row r="12" spans="1:13" ht="18" customHeight="1">
      <c r="A12" s="142" t="s">
        <v>63</v>
      </c>
      <c r="B12" s="87">
        <v>174547399</v>
      </c>
      <c r="C12" s="88">
        <v>638824042</v>
      </c>
      <c r="D12" s="87">
        <v>207615652</v>
      </c>
      <c r="E12" s="88">
        <v>796561744</v>
      </c>
      <c r="F12" s="87">
        <v>195537813</v>
      </c>
      <c r="G12" s="88">
        <v>893552557</v>
      </c>
      <c r="H12" s="162">
        <f t="shared" si="0"/>
        <v>16.344479485575338</v>
      </c>
      <c r="I12" s="162"/>
      <c r="J12" s="162"/>
      <c r="K12" s="162">
        <f t="shared" si="1"/>
        <v>4.732312060552612</v>
      </c>
      <c r="L12" s="178">
        <f t="shared" si="2"/>
        <v>1.2219998413613384</v>
      </c>
      <c r="M12" s="74"/>
    </row>
    <row r="13" spans="1:13" ht="18" customHeight="1">
      <c r="A13" s="142" t="s">
        <v>64</v>
      </c>
      <c r="B13" s="87">
        <v>226013554</v>
      </c>
      <c r="C13" s="88">
        <v>767028235</v>
      </c>
      <c r="D13" s="87">
        <v>164918751</v>
      </c>
      <c r="E13" s="88">
        <v>925405972</v>
      </c>
      <c r="F13" s="87">
        <v>162031461</v>
      </c>
      <c r="G13" s="88">
        <v>958380731</v>
      </c>
      <c r="H13" s="162">
        <f t="shared" si="0"/>
        <v>17.530288592974387</v>
      </c>
      <c r="I13" s="162"/>
      <c r="J13" s="162"/>
      <c r="K13" s="162">
        <f t="shared" si="1"/>
        <v>5.07564625760735</v>
      </c>
      <c r="L13" s="178">
        <f t="shared" si="2"/>
        <v>1.3106572098878384</v>
      </c>
      <c r="M13" s="74"/>
    </row>
    <row r="14" spans="1:13" ht="18" customHeight="1">
      <c r="A14" s="142" t="s">
        <v>65</v>
      </c>
      <c r="B14" s="87">
        <v>41082429</v>
      </c>
      <c r="C14" s="88">
        <v>98236380</v>
      </c>
      <c r="D14" s="87">
        <v>55167661</v>
      </c>
      <c r="E14" s="88">
        <v>166638315</v>
      </c>
      <c r="F14" s="87">
        <v>54545798</v>
      </c>
      <c r="G14" s="88">
        <v>178633384</v>
      </c>
      <c r="H14" s="162">
        <f t="shared" si="0"/>
        <v>3.2674851158496563</v>
      </c>
      <c r="I14" s="162"/>
      <c r="J14" s="162"/>
      <c r="K14" s="162">
        <f t="shared" si="1"/>
        <v>0.946053940418108</v>
      </c>
      <c r="L14" s="178">
        <f t="shared" si="2"/>
        <v>0.24429449079382923</v>
      </c>
      <c r="M14" s="74"/>
    </row>
    <row r="15" spans="1:13" ht="18" customHeight="1">
      <c r="A15" s="142" t="s">
        <v>66</v>
      </c>
      <c r="B15" s="87">
        <v>133945558</v>
      </c>
      <c r="C15" s="88">
        <v>381036403</v>
      </c>
      <c r="D15" s="87">
        <v>172288153</v>
      </c>
      <c r="E15" s="88">
        <v>517543422</v>
      </c>
      <c r="F15" s="87">
        <v>204821611</v>
      </c>
      <c r="G15" s="88">
        <v>669388099</v>
      </c>
      <c r="H15" s="162">
        <f t="shared" si="0"/>
        <v>12.244159525127712</v>
      </c>
      <c r="I15" s="162"/>
      <c r="J15" s="162"/>
      <c r="K15" s="162">
        <f t="shared" si="1"/>
        <v>3.5451226111684506</v>
      </c>
      <c r="L15" s="178">
        <f t="shared" si="2"/>
        <v>0.9154382071643135</v>
      </c>
      <c r="M15" s="74"/>
    </row>
    <row r="16" spans="1:13" ht="18" customHeight="1">
      <c r="A16" s="142" t="s">
        <v>67</v>
      </c>
      <c r="B16" s="87">
        <v>44505504</v>
      </c>
      <c r="C16" s="88">
        <v>362627888</v>
      </c>
      <c r="D16" s="87">
        <v>50435123</v>
      </c>
      <c r="E16" s="88">
        <v>454059490</v>
      </c>
      <c r="F16" s="87">
        <v>58889793</v>
      </c>
      <c r="G16" s="88">
        <v>549487290</v>
      </c>
      <c r="H16" s="162">
        <f t="shared" si="0"/>
        <v>10.050985438553656</v>
      </c>
      <c r="I16" s="162"/>
      <c r="J16" s="162"/>
      <c r="K16" s="162">
        <f t="shared" si="1"/>
        <v>2.9101201817582294</v>
      </c>
      <c r="L16" s="178">
        <f t="shared" si="2"/>
        <v>0.7514648981191062</v>
      </c>
      <c r="M16" s="74"/>
    </row>
    <row r="17" spans="1:13" ht="18" customHeight="1">
      <c r="A17" s="142" t="s">
        <v>68</v>
      </c>
      <c r="B17" s="87">
        <v>46902161</v>
      </c>
      <c r="C17" s="88">
        <v>202634762</v>
      </c>
      <c r="D17" s="87">
        <v>52315649</v>
      </c>
      <c r="E17" s="88">
        <v>239060415</v>
      </c>
      <c r="F17" s="87">
        <v>53195265</v>
      </c>
      <c r="G17" s="88">
        <v>260652604</v>
      </c>
      <c r="H17" s="162">
        <f t="shared" si="0"/>
        <v>4.767745451082394</v>
      </c>
      <c r="I17" s="162"/>
      <c r="J17" s="162"/>
      <c r="K17" s="162">
        <f t="shared" si="1"/>
        <v>1.3804330275377905</v>
      </c>
      <c r="L17" s="178">
        <f t="shared" si="2"/>
        <v>0.3564618983440722</v>
      </c>
      <c r="M17" s="74"/>
    </row>
    <row r="18" spans="1:13" ht="18" customHeight="1">
      <c r="A18" s="142" t="s">
        <v>69</v>
      </c>
      <c r="B18" s="87">
        <v>63450143</v>
      </c>
      <c r="C18" s="88">
        <v>343559269</v>
      </c>
      <c r="D18" s="87">
        <v>74752146</v>
      </c>
      <c r="E18" s="88">
        <v>441762654</v>
      </c>
      <c r="F18" s="87">
        <v>97013010</v>
      </c>
      <c r="G18" s="88">
        <v>569597221</v>
      </c>
      <c r="H18" s="162">
        <f t="shared" si="0"/>
        <v>10.418827656799175</v>
      </c>
      <c r="I18" s="162"/>
      <c r="J18" s="162"/>
      <c r="K18" s="162">
        <f t="shared" si="1"/>
        <v>3.0166236753274176</v>
      </c>
      <c r="L18" s="178">
        <f t="shared" si="2"/>
        <v>0.7789667303272675</v>
      </c>
      <c r="M18" s="74"/>
    </row>
    <row r="19" spans="1:13" ht="12.75">
      <c r="A19" s="140"/>
      <c r="B19" s="93"/>
      <c r="C19" s="94"/>
      <c r="D19" s="93"/>
      <c r="E19" s="94"/>
      <c r="F19" s="93"/>
      <c r="G19" s="94"/>
      <c r="H19" s="163"/>
      <c r="I19" s="163"/>
      <c r="J19" s="163"/>
      <c r="K19" s="163"/>
      <c r="L19" s="179"/>
      <c r="M19" s="74"/>
    </row>
    <row r="20" spans="1:13" ht="12.75">
      <c r="A20" s="180" t="s">
        <v>70</v>
      </c>
      <c r="B20" s="97">
        <f aca="true" t="shared" si="3" ref="B20:G20">SUM(B8:B18)</f>
        <v>1086213589</v>
      </c>
      <c r="C20" s="98">
        <f t="shared" si="3"/>
        <v>3943498522</v>
      </c>
      <c r="D20" s="97">
        <f t="shared" si="3"/>
        <v>1125760455</v>
      </c>
      <c r="E20" s="98">
        <f t="shared" si="3"/>
        <v>4952270933</v>
      </c>
      <c r="F20" s="97">
        <f t="shared" si="3"/>
        <v>1153734340</v>
      </c>
      <c r="G20" s="98">
        <f t="shared" si="3"/>
        <v>5466999165</v>
      </c>
      <c r="H20" s="163">
        <f t="shared" si="0"/>
        <v>100</v>
      </c>
      <c r="I20" s="163"/>
      <c r="J20" s="163"/>
      <c r="K20" s="163">
        <f t="shared" si="1"/>
        <v>28.953580716529203</v>
      </c>
      <c r="L20" s="179">
        <f t="shared" si="2"/>
        <v>7.476529567306213</v>
      </c>
      <c r="M20" s="74"/>
    </row>
    <row r="21" spans="1:13" ht="12.75">
      <c r="A21" s="140"/>
      <c r="B21" s="93"/>
      <c r="C21" s="94"/>
      <c r="D21" s="93"/>
      <c r="E21" s="94"/>
      <c r="F21" s="93"/>
      <c r="G21" s="94"/>
      <c r="H21" s="163"/>
      <c r="I21" s="163"/>
      <c r="J21" s="163"/>
      <c r="K21" s="163"/>
      <c r="L21" s="179"/>
      <c r="M21" s="74"/>
    </row>
    <row r="22" spans="1:13" ht="18" customHeight="1">
      <c r="A22" s="181" t="s">
        <v>71</v>
      </c>
      <c r="B22" s="101">
        <v>20532522</v>
      </c>
      <c r="C22" s="102">
        <v>5732568984</v>
      </c>
      <c r="D22" s="101">
        <v>21532197</v>
      </c>
      <c r="E22" s="102">
        <v>6259221871</v>
      </c>
      <c r="F22" s="101">
        <v>20916611</v>
      </c>
      <c r="G22" s="102">
        <v>6588131714</v>
      </c>
      <c r="H22" s="164"/>
      <c r="I22" s="164">
        <f>(G22*100)/$G$26</f>
        <v>49.1103865149649</v>
      </c>
      <c r="J22" s="164"/>
      <c r="K22" s="164">
        <f t="shared" si="1"/>
        <v>34.89117111515507</v>
      </c>
      <c r="L22" s="182">
        <f t="shared" si="2"/>
        <v>9.009762040640217</v>
      </c>
      <c r="M22" s="74"/>
    </row>
    <row r="23" spans="1:13" ht="18" customHeight="1">
      <c r="A23" s="181" t="s">
        <v>72</v>
      </c>
      <c r="B23" s="101">
        <v>48019140</v>
      </c>
      <c r="C23" s="102">
        <v>3813875612</v>
      </c>
      <c r="D23" s="101">
        <v>44642152</v>
      </c>
      <c r="E23" s="102">
        <v>4536829381</v>
      </c>
      <c r="F23" s="101">
        <v>41027661</v>
      </c>
      <c r="G23" s="102">
        <v>4858636031</v>
      </c>
      <c r="H23" s="164"/>
      <c r="I23" s="164">
        <f>(G23*100)/$G$26</f>
        <v>36.21808181383075</v>
      </c>
      <c r="J23" s="164"/>
      <c r="K23" s="164">
        <f t="shared" si="1"/>
        <v>25.73165026188468</v>
      </c>
      <c r="L23" s="182">
        <f t="shared" si="2"/>
        <v>6.644547556383394</v>
      </c>
      <c r="M23" s="74"/>
    </row>
    <row r="24" spans="1:13" ht="18" customHeight="1">
      <c r="A24" s="181" t="s">
        <v>73</v>
      </c>
      <c r="B24" s="101">
        <v>313451796</v>
      </c>
      <c r="C24" s="102">
        <v>1631925401</v>
      </c>
      <c r="D24" s="101">
        <v>331813215</v>
      </c>
      <c r="E24" s="102">
        <v>1856535643</v>
      </c>
      <c r="F24" s="101">
        <v>342321841</v>
      </c>
      <c r="G24" s="102">
        <v>1968178016</v>
      </c>
      <c r="H24" s="164"/>
      <c r="I24" s="164">
        <f>(G24*100)/$G$26</f>
        <v>14.671531671204347</v>
      </c>
      <c r="J24" s="164"/>
      <c r="K24" s="164">
        <f t="shared" si="1"/>
        <v>10.42359790643105</v>
      </c>
      <c r="L24" s="182">
        <f t="shared" si="2"/>
        <v>2.6916303965351127</v>
      </c>
      <c r="M24" s="74"/>
    </row>
    <row r="25" spans="1:13" ht="12.75">
      <c r="A25" s="140"/>
      <c r="B25" s="93"/>
      <c r="C25" s="94"/>
      <c r="D25" s="93"/>
      <c r="E25" s="94"/>
      <c r="F25" s="93"/>
      <c r="G25" s="94"/>
      <c r="H25" s="163"/>
      <c r="I25" s="163"/>
      <c r="J25" s="163"/>
      <c r="K25" s="163"/>
      <c r="L25" s="179"/>
      <c r="M25" s="74"/>
    </row>
    <row r="26" spans="1:13" ht="12.75">
      <c r="A26" s="180" t="s">
        <v>74</v>
      </c>
      <c r="B26" s="97">
        <f aca="true" t="shared" si="4" ref="B26:G26">SUM(B22:B24)</f>
        <v>382003458</v>
      </c>
      <c r="C26" s="98">
        <f t="shared" si="4"/>
        <v>11178369997</v>
      </c>
      <c r="D26" s="97">
        <f t="shared" si="4"/>
        <v>397987564</v>
      </c>
      <c r="E26" s="98">
        <f t="shared" si="4"/>
        <v>12652586895</v>
      </c>
      <c r="F26" s="97">
        <f t="shared" si="4"/>
        <v>404266113</v>
      </c>
      <c r="G26" s="98">
        <f t="shared" si="4"/>
        <v>13414945761</v>
      </c>
      <c r="H26" s="163"/>
      <c r="I26" s="163">
        <f>(G26*100)/$G$26</f>
        <v>100</v>
      </c>
      <c r="J26" s="163"/>
      <c r="K26" s="163">
        <f>(G26*100)/$G$28</f>
        <v>71.0464192834708</v>
      </c>
      <c r="L26" s="179">
        <f aca="true" t="shared" si="5" ref="L26:L39">(G26*100)/$G$39</f>
        <v>18.345939993558723</v>
      </c>
      <c r="M26" s="74"/>
    </row>
    <row r="27" spans="1:13" ht="12.75">
      <c r="A27" s="140"/>
      <c r="B27" s="93"/>
      <c r="C27" s="94"/>
      <c r="D27" s="93"/>
      <c r="E27" s="94"/>
      <c r="F27" s="93"/>
      <c r="G27" s="94"/>
      <c r="H27" s="163"/>
      <c r="I27" s="163"/>
      <c r="J27" s="163"/>
      <c r="K27" s="163"/>
      <c r="L27" s="179"/>
      <c r="M27" s="74"/>
    </row>
    <row r="28" spans="1:13" ht="12.75">
      <c r="A28" s="180" t="s">
        <v>75</v>
      </c>
      <c r="B28" s="97">
        <f aca="true" t="shared" si="6" ref="B28:G28">B20+B26</f>
        <v>1468217047</v>
      </c>
      <c r="C28" s="98">
        <f t="shared" si="6"/>
        <v>15121868519</v>
      </c>
      <c r="D28" s="97">
        <f t="shared" si="6"/>
        <v>1523748019</v>
      </c>
      <c r="E28" s="98">
        <f t="shared" si="6"/>
        <v>17604857828</v>
      </c>
      <c r="F28" s="97">
        <f t="shared" si="6"/>
        <v>1558000453</v>
      </c>
      <c r="G28" s="98">
        <f t="shared" si="6"/>
        <v>18881944926</v>
      </c>
      <c r="H28" s="163"/>
      <c r="I28" s="163"/>
      <c r="J28" s="163"/>
      <c r="K28" s="163">
        <f>(G28*100)/$G$28</f>
        <v>100</v>
      </c>
      <c r="L28" s="179">
        <f t="shared" si="5"/>
        <v>25.822469560864935</v>
      </c>
      <c r="M28" s="74"/>
    </row>
    <row r="29" spans="1:13" ht="12.75">
      <c r="A29" s="140"/>
      <c r="B29" s="93"/>
      <c r="C29" s="94"/>
      <c r="D29" s="93"/>
      <c r="E29" s="94"/>
      <c r="F29" s="93"/>
      <c r="G29" s="94"/>
      <c r="H29" s="163"/>
      <c r="I29" s="163"/>
      <c r="J29" s="163"/>
      <c r="K29" s="163"/>
      <c r="L29" s="179"/>
      <c r="M29" s="74"/>
    </row>
    <row r="30" spans="1:13" ht="18" customHeight="1">
      <c r="A30" s="181" t="s">
        <v>76</v>
      </c>
      <c r="B30" s="101">
        <v>15761271</v>
      </c>
      <c r="C30" s="102">
        <v>79901480</v>
      </c>
      <c r="D30" s="101">
        <v>17091433</v>
      </c>
      <c r="E30" s="102">
        <v>84628970</v>
      </c>
      <c r="F30" s="101">
        <v>21133260</v>
      </c>
      <c r="G30" s="102">
        <v>87460165</v>
      </c>
      <c r="H30" s="164"/>
      <c r="I30" s="164"/>
      <c r="J30" s="164">
        <f>(G30*100)/$G$35</f>
        <v>11.092999935155666</v>
      </c>
      <c r="K30" s="164"/>
      <c r="L30" s="182">
        <f t="shared" si="5"/>
        <v>0.11960830610150276</v>
      </c>
      <c r="M30" s="74"/>
    </row>
    <row r="31" spans="1:13" ht="18" customHeight="1">
      <c r="A31" s="181" t="s">
        <v>77</v>
      </c>
      <c r="B31" s="101">
        <v>5358803</v>
      </c>
      <c r="C31" s="102">
        <v>316285383</v>
      </c>
      <c r="D31" s="101">
        <v>4712294</v>
      </c>
      <c r="E31" s="102">
        <v>324185567</v>
      </c>
      <c r="F31" s="101">
        <v>4888302</v>
      </c>
      <c r="G31" s="102">
        <v>330168684</v>
      </c>
      <c r="H31" s="164"/>
      <c r="I31" s="164"/>
      <c r="J31" s="164">
        <f>(G31*100)/$G$35</f>
        <v>41.87690693474488</v>
      </c>
      <c r="K31" s="164"/>
      <c r="L31" s="182">
        <f t="shared" si="5"/>
        <v>0.45153032836151563</v>
      </c>
      <c r="M31" s="74"/>
    </row>
    <row r="32" spans="1:13" ht="18" customHeight="1">
      <c r="A32" s="181" t="s">
        <v>78</v>
      </c>
      <c r="B32" s="101">
        <v>1537497</v>
      </c>
      <c r="C32" s="102">
        <v>159622423</v>
      </c>
      <c r="D32" s="101">
        <v>1074662</v>
      </c>
      <c r="E32" s="102">
        <v>149069194</v>
      </c>
      <c r="F32" s="101">
        <v>1458751</v>
      </c>
      <c r="G32" s="102">
        <v>155129743</v>
      </c>
      <c r="H32" s="164"/>
      <c r="I32" s="164"/>
      <c r="J32" s="164">
        <f>(G32*100)/$G$35</f>
        <v>19.675863051935874</v>
      </c>
      <c r="K32" s="164"/>
      <c r="L32" s="182">
        <f t="shared" si="5"/>
        <v>0.2121515067595797</v>
      </c>
      <c r="M32" s="74"/>
    </row>
    <row r="33" spans="1:13" ht="18" customHeight="1">
      <c r="A33" s="181" t="s">
        <v>79</v>
      </c>
      <c r="B33" s="101">
        <v>5635847</v>
      </c>
      <c r="C33" s="102">
        <v>183788021</v>
      </c>
      <c r="D33" s="101">
        <v>5677494</v>
      </c>
      <c r="E33" s="102">
        <v>204916918</v>
      </c>
      <c r="F33" s="101">
        <v>4646985</v>
      </c>
      <c r="G33" s="102">
        <v>215668033</v>
      </c>
      <c r="H33" s="164"/>
      <c r="I33" s="164"/>
      <c r="J33" s="164">
        <f>(G33*100)/$G$35</f>
        <v>27.35423007816358</v>
      </c>
      <c r="K33" s="164"/>
      <c r="L33" s="182">
        <f t="shared" si="5"/>
        <v>0.29494213859958984</v>
      </c>
      <c r="M33" s="74"/>
    </row>
    <row r="34" spans="1:13" ht="12.75">
      <c r="A34" s="140"/>
      <c r="B34" s="93"/>
      <c r="C34" s="94"/>
      <c r="D34" s="93"/>
      <c r="E34" s="94"/>
      <c r="F34" s="93"/>
      <c r="G34" s="94"/>
      <c r="H34" s="163"/>
      <c r="I34" s="163"/>
      <c r="J34" s="163"/>
      <c r="K34" s="163"/>
      <c r="L34" s="179"/>
      <c r="M34" s="74"/>
    </row>
    <row r="35" spans="1:13" ht="12.75">
      <c r="A35" s="180" t="s">
        <v>80</v>
      </c>
      <c r="B35" s="97">
        <f aca="true" t="shared" si="7" ref="B35:G35">SUM(B30:B33)</f>
        <v>28293418</v>
      </c>
      <c r="C35" s="98">
        <f t="shared" si="7"/>
        <v>739597307</v>
      </c>
      <c r="D35" s="97">
        <f t="shared" si="7"/>
        <v>28555883</v>
      </c>
      <c r="E35" s="98">
        <f t="shared" si="7"/>
        <v>762800649</v>
      </c>
      <c r="F35" s="97">
        <f t="shared" si="7"/>
        <v>32127298</v>
      </c>
      <c r="G35" s="98">
        <f t="shared" si="7"/>
        <v>788426625</v>
      </c>
      <c r="H35" s="163"/>
      <c r="I35" s="163"/>
      <c r="J35" s="163">
        <f>(G35*100)/$G$35</f>
        <v>100</v>
      </c>
      <c r="K35" s="163"/>
      <c r="L35" s="179">
        <f t="shared" si="5"/>
        <v>1.078232279822188</v>
      </c>
      <c r="M35" s="74"/>
    </row>
    <row r="36" spans="1:13" ht="12.75">
      <c r="A36" s="140"/>
      <c r="B36" s="93"/>
      <c r="C36" s="94"/>
      <c r="D36" s="93"/>
      <c r="E36" s="94"/>
      <c r="F36" s="93"/>
      <c r="G36" s="94"/>
      <c r="H36" s="163"/>
      <c r="I36" s="163"/>
      <c r="J36" s="163"/>
      <c r="K36" s="163"/>
      <c r="L36" s="179"/>
      <c r="M36" s="74"/>
    </row>
    <row r="37" spans="1:13" ht="12.75">
      <c r="A37" s="183" t="s">
        <v>81</v>
      </c>
      <c r="B37" s="105">
        <f aca="true" t="shared" si="8" ref="B37:G37">B28+B35</f>
        <v>1496510465</v>
      </c>
      <c r="C37" s="106">
        <f t="shared" si="8"/>
        <v>15861465826</v>
      </c>
      <c r="D37" s="105">
        <f t="shared" si="8"/>
        <v>1552303902</v>
      </c>
      <c r="E37" s="106">
        <f t="shared" si="8"/>
        <v>18367658477</v>
      </c>
      <c r="F37" s="105">
        <f t="shared" si="8"/>
        <v>1590127751</v>
      </c>
      <c r="G37" s="106">
        <f t="shared" si="8"/>
        <v>19670371551</v>
      </c>
      <c r="H37" s="164"/>
      <c r="I37" s="164"/>
      <c r="J37" s="164"/>
      <c r="K37" s="164"/>
      <c r="L37" s="182">
        <f t="shared" si="5"/>
        <v>26.900701840687123</v>
      </c>
      <c r="M37" s="74"/>
    </row>
    <row r="38" spans="1:13" ht="12.75">
      <c r="A38" s="140"/>
      <c r="B38" s="93"/>
      <c r="C38" s="94"/>
      <c r="D38" s="93"/>
      <c r="E38" s="94"/>
      <c r="F38" s="93"/>
      <c r="G38" s="94"/>
      <c r="H38" s="163"/>
      <c r="I38" s="163"/>
      <c r="J38" s="163"/>
      <c r="K38" s="163"/>
      <c r="L38" s="179"/>
      <c r="M38" s="74"/>
    </row>
    <row r="39" spans="1:13" ht="13.5" thickBot="1">
      <c r="A39" s="184" t="s">
        <v>82</v>
      </c>
      <c r="B39" s="185"/>
      <c r="C39" s="274">
        <v>47252836000</v>
      </c>
      <c r="D39" s="185"/>
      <c r="E39" s="186">
        <v>63167153000</v>
      </c>
      <c r="F39" s="185"/>
      <c r="G39" s="186">
        <v>73122150000</v>
      </c>
      <c r="H39" s="187"/>
      <c r="I39" s="187"/>
      <c r="J39" s="187"/>
      <c r="K39" s="187"/>
      <c r="L39" s="188">
        <f t="shared" si="5"/>
        <v>100</v>
      </c>
      <c r="M39" s="74"/>
    </row>
    <row r="40" spans="1:13" ht="14.25" thickTop="1">
      <c r="A40" s="113" t="s">
        <v>161</v>
      </c>
      <c r="B40" s="165"/>
      <c r="C40" s="165"/>
      <c r="D40" s="165"/>
      <c r="E40" s="165"/>
      <c r="F40" s="165"/>
      <c r="G40" s="165"/>
      <c r="H40" s="166"/>
      <c r="I40" s="166"/>
      <c r="J40" s="166"/>
      <c r="K40" s="166"/>
      <c r="L40" s="166"/>
      <c r="M40" s="74"/>
    </row>
    <row r="41" spans="1:13" ht="13.5">
      <c r="A41" s="70"/>
      <c r="B41" s="113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74"/>
    </row>
    <row r="42" spans="1:13" ht="12.75">
      <c r="A42" s="114"/>
      <c r="B42" s="165"/>
      <c r="C42" s="165"/>
      <c r="D42" s="165"/>
      <c r="E42" s="165"/>
      <c r="F42" s="165"/>
      <c r="G42" s="165"/>
      <c r="H42" s="114"/>
      <c r="I42" s="114"/>
      <c r="J42" s="114"/>
      <c r="K42" s="114"/>
      <c r="L42" s="114"/>
      <c r="M42" s="74"/>
    </row>
    <row r="43" spans="1:13" ht="12.75">
      <c r="A43" s="114"/>
      <c r="B43" s="165"/>
      <c r="C43" s="165"/>
      <c r="D43" s="165"/>
      <c r="E43" s="165"/>
      <c r="F43" s="165"/>
      <c r="G43" s="165"/>
      <c r="H43" s="114"/>
      <c r="I43" s="114"/>
      <c r="J43" s="114"/>
      <c r="K43" s="114"/>
      <c r="L43" s="114"/>
      <c r="M43" s="74"/>
    </row>
    <row r="44" spans="1:13" ht="13.5" thickBot="1">
      <c r="A44" s="114"/>
      <c r="B44" s="165"/>
      <c r="C44" s="165"/>
      <c r="D44" s="165"/>
      <c r="E44" s="165"/>
      <c r="F44" s="165"/>
      <c r="G44" s="165"/>
      <c r="H44" s="114"/>
      <c r="I44" s="114"/>
      <c r="J44" s="114"/>
      <c r="K44" s="114"/>
      <c r="L44" s="114"/>
      <c r="M44" s="74"/>
    </row>
    <row r="45" spans="1:13" ht="27" thickTop="1">
      <c r="A45" s="294" t="s">
        <v>83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6"/>
      <c r="M45" s="74"/>
    </row>
    <row r="46" spans="1:13" ht="20.25">
      <c r="A46" s="288" t="s">
        <v>156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90"/>
      <c r="M46" s="74"/>
    </row>
    <row r="47" spans="1:13" ht="12.75">
      <c r="A47" s="171"/>
      <c r="B47" s="1"/>
      <c r="C47" s="1"/>
      <c r="D47" s="1"/>
      <c r="E47" s="1"/>
      <c r="F47" s="1"/>
      <c r="G47" s="1"/>
      <c r="H47" s="1"/>
      <c r="I47" s="1"/>
      <c r="J47" s="1"/>
      <c r="K47" s="1"/>
      <c r="L47" s="172"/>
      <c r="M47" s="74"/>
    </row>
    <row r="48" spans="1:13" ht="18">
      <c r="A48" s="171"/>
      <c r="B48" s="2">
        <v>2003</v>
      </c>
      <c r="C48" s="2"/>
      <c r="D48" s="2">
        <v>2004</v>
      </c>
      <c r="E48" s="2"/>
      <c r="F48" s="2">
        <v>2005</v>
      </c>
      <c r="G48" s="2"/>
      <c r="H48" s="3">
        <v>2005</v>
      </c>
      <c r="I48" s="3">
        <v>2005</v>
      </c>
      <c r="J48" s="3">
        <v>2005</v>
      </c>
      <c r="K48" s="3">
        <v>2005</v>
      </c>
      <c r="L48" s="173">
        <v>2005</v>
      </c>
      <c r="M48" s="74"/>
    </row>
    <row r="49" spans="1:13" ht="18">
      <c r="A49" s="171"/>
      <c r="B49" s="2" t="s">
        <v>129</v>
      </c>
      <c r="C49" s="2"/>
      <c r="D49" s="2" t="s">
        <v>129</v>
      </c>
      <c r="E49" s="2"/>
      <c r="F49" s="2" t="s">
        <v>129</v>
      </c>
      <c r="G49" s="2"/>
      <c r="H49" s="3" t="s">
        <v>49</v>
      </c>
      <c r="I49" s="3" t="s">
        <v>49</v>
      </c>
      <c r="J49" s="3" t="s">
        <v>49</v>
      </c>
      <c r="K49" s="3" t="s">
        <v>49</v>
      </c>
      <c r="L49" s="173" t="s">
        <v>49</v>
      </c>
      <c r="M49" s="74"/>
    </row>
    <row r="50" spans="1:13" ht="15">
      <c r="A50" s="138"/>
      <c r="B50" s="81"/>
      <c r="C50" s="81"/>
      <c r="D50" s="81"/>
      <c r="E50" s="81"/>
      <c r="F50" s="81"/>
      <c r="G50" s="81"/>
      <c r="H50" s="77" t="s">
        <v>50</v>
      </c>
      <c r="I50" s="77" t="s">
        <v>51</v>
      </c>
      <c r="J50" s="77" t="s">
        <v>52</v>
      </c>
      <c r="K50" s="77" t="s">
        <v>53</v>
      </c>
      <c r="L50" s="174" t="s">
        <v>84</v>
      </c>
      <c r="M50" s="74"/>
    </row>
    <row r="51" spans="1:13" ht="15">
      <c r="A51" s="175" t="s">
        <v>55</v>
      </c>
      <c r="B51" s="117" t="s">
        <v>56</v>
      </c>
      <c r="C51" s="118" t="s">
        <v>57</v>
      </c>
      <c r="D51" s="117" t="s">
        <v>56</v>
      </c>
      <c r="E51" s="118" t="s">
        <v>57</v>
      </c>
      <c r="F51" s="117" t="s">
        <v>56</v>
      </c>
      <c r="G51" s="118" t="s">
        <v>57</v>
      </c>
      <c r="H51" s="118" t="s">
        <v>58</v>
      </c>
      <c r="I51" s="118" t="s">
        <v>58</v>
      </c>
      <c r="J51" s="118" t="s">
        <v>58</v>
      </c>
      <c r="K51" s="118" t="s">
        <v>58</v>
      </c>
      <c r="L51" s="176" t="s">
        <v>58</v>
      </c>
      <c r="M51" s="74"/>
    </row>
    <row r="52" spans="1:13" ht="18" customHeight="1">
      <c r="A52" s="142" t="s">
        <v>59</v>
      </c>
      <c r="B52" s="87">
        <v>345381</v>
      </c>
      <c r="C52" s="88">
        <v>11285323</v>
      </c>
      <c r="D52" s="87">
        <v>493442</v>
      </c>
      <c r="E52" s="88">
        <v>21343830</v>
      </c>
      <c r="F52" s="87">
        <v>585336</v>
      </c>
      <c r="G52" s="88">
        <v>29200451</v>
      </c>
      <c r="H52" s="164">
        <f aca="true" t="shared" si="9" ref="H52:H62">(G52*100)/$G$64</f>
        <v>0.49094367797450067</v>
      </c>
      <c r="I52" s="164"/>
      <c r="J52" s="164"/>
      <c r="K52" s="164">
        <f aca="true" t="shared" si="10" ref="K52:K70">(G52*100)/$G$72</f>
        <v>0.4359187514516001</v>
      </c>
      <c r="L52" s="178">
        <f aca="true" t="shared" si="11" ref="L52:L81">(G52*100)/$G$83</f>
        <v>0.025162332236080144</v>
      </c>
      <c r="M52" s="74"/>
    </row>
    <row r="53" spans="1:13" ht="18" customHeight="1">
      <c r="A53" s="142" t="s">
        <v>60</v>
      </c>
      <c r="B53" s="87">
        <v>52750145</v>
      </c>
      <c r="C53" s="88">
        <v>341140266</v>
      </c>
      <c r="D53" s="87">
        <v>55004094</v>
      </c>
      <c r="E53" s="88">
        <v>417437609</v>
      </c>
      <c r="F53" s="87">
        <v>53670998</v>
      </c>
      <c r="G53" s="88">
        <v>409730335</v>
      </c>
      <c r="H53" s="164">
        <f t="shared" si="9"/>
        <v>6.8887469458134145</v>
      </c>
      <c r="I53" s="164"/>
      <c r="J53" s="164"/>
      <c r="K53" s="164">
        <f t="shared" si="10"/>
        <v>6.116656762083772</v>
      </c>
      <c r="L53" s="178">
        <f t="shared" si="11"/>
        <v>0.3530688898082573</v>
      </c>
      <c r="M53" s="74"/>
    </row>
    <row r="54" spans="1:13" ht="18" customHeight="1">
      <c r="A54" s="142" t="s">
        <v>61</v>
      </c>
      <c r="B54" s="87">
        <v>798337610</v>
      </c>
      <c r="C54" s="88">
        <v>1641454246</v>
      </c>
      <c r="D54" s="87">
        <v>826357730</v>
      </c>
      <c r="E54" s="88">
        <v>1982196913</v>
      </c>
      <c r="F54" s="87">
        <v>1021339135</v>
      </c>
      <c r="G54" s="88">
        <v>2070808424</v>
      </c>
      <c r="H54" s="164">
        <f t="shared" si="9"/>
        <v>34.81625349071284</v>
      </c>
      <c r="I54" s="164"/>
      <c r="J54" s="164"/>
      <c r="K54" s="164">
        <f t="shared" si="10"/>
        <v>30.91405070029691</v>
      </c>
      <c r="L54" s="178">
        <f t="shared" si="11"/>
        <v>1.7844371500276321</v>
      </c>
      <c r="M54" s="74"/>
    </row>
    <row r="55" spans="1:13" ht="18" customHeight="1">
      <c r="A55" s="142" t="s">
        <v>62</v>
      </c>
      <c r="B55" s="87">
        <v>80122207</v>
      </c>
      <c r="C55" s="88">
        <v>110202478</v>
      </c>
      <c r="D55" s="87">
        <v>117157181</v>
      </c>
      <c r="E55" s="88">
        <v>164816266</v>
      </c>
      <c r="F55" s="87">
        <v>107604405</v>
      </c>
      <c r="G55" s="88">
        <v>179919173</v>
      </c>
      <c r="H55" s="164">
        <f t="shared" si="9"/>
        <v>3.0249594614394986</v>
      </c>
      <c r="I55" s="164"/>
      <c r="J55" s="164"/>
      <c r="K55" s="164">
        <f t="shared" si="10"/>
        <v>2.6859222570351546</v>
      </c>
      <c r="L55" s="178">
        <f t="shared" si="11"/>
        <v>0.1550382220694735</v>
      </c>
      <c r="M55" s="74"/>
    </row>
    <row r="56" spans="1:13" ht="18" customHeight="1">
      <c r="A56" s="142" t="s">
        <v>63</v>
      </c>
      <c r="B56" s="87">
        <v>251998932</v>
      </c>
      <c r="C56" s="88">
        <v>860894977</v>
      </c>
      <c r="D56" s="87">
        <v>260573963</v>
      </c>
      <c r="E56" s="88">
        <v>1008239676</v>
      </c>
      <c r="F56" s="87">
        <v>304610543</v>
      </c>
      <c r="G56" s="88">
        <v>1114461498</v>
      </c>
      <c r="H56" s="164">
        <f t="shared" si="9"/>
        <v>18.737307406282582</v>
      </c>
      <c r="I56" s="164"/>
      <c r="J56" s="164"/>
      <c r="K56" s="164">
        <f t="shared" si="10"/>
        <v>16.637231553342787</v>
      </c>
      <c r="L56" s="178">
        <f t="shared" si="11"/>
        <v>0.9603430603518954</v>
      </c>
      <c r="M56" s="74"/>
    </row>
    <row r="57" spans="1:13" ht="18" customHeight="1">
      <c r="A57" s="142" t="s">
        <v>64</v>
      </c>
      <c r="B57" s="87">
        <v>460841060</v>
      </c>
      <c r="C57" s="88">
        <v>951502262</v>
      </c>
      <c r="D57" s="87">
        <v>482897148</v>
      </c>
      <c r="E57" s="88">
        <v>1173891989</v>
      </c>
      <c r="F57" s="87">
        <v>463525850</v>
      </c>
      <c r="G57" s="88">
        <v>1127185070</v>
      </c>
      <c r="H57" s="164">
        <f t="shared" si="9"/>
        <v>18.95122729521352</v>
      </c>
      <c r="I57" s="164"/>
      <c r="J57" s="164"/>
      <c r="K57" s="164">
        <f t="shared" si="10"/>
        <v>16.82717531894574</v>
      </c>
      <c r="L57" s="178">
        <f t="shared" si="11"/>
        <v>0.9713070946366292</v>
      </c>
      <c r="M57" s="74"/>
    </row>
    <row r="58" spans="1:13" ht="18" customHeight="1">
      <c r="A58" s="142" t="s">
        <v>65</v>
      </c>
      <c r="B58" s="87">
        <v>41864175</v>
      </c>
      <c r="C58" s="88">
        <v>164612527</v>
      </c>
      <c r="D58" s="87">
        <v>52542995</v>
      </c>
      <c r="E58" s="88">
        <v>214930402</v>
      </c>
      <c r="F58" s="87">
        <v>58301584</v>
      </c>
      <c r="G58" s="88">
        <v>263367784</v>
      </c>
      <c r="H58" s="164">
        <f t="shared" si="9"/>
        <v>4.427970942536259</v>
      </c>
      <c r="I58" s="164"/>
      <c r="J58" s="164"/>
      <c r="K58" s="164">
        <f t="shared" si="10"/>
        <v>3.9316843282268037</v>
      </c>
      <c r="L58" s="178">
        <f t="shared" si="11"/>
        <v>0.2269467578185074</v>
      </c>
      <c r="M58" s="74"/>
    </row>
    <row r="59" spans="1:13" ht="18" customHeight="1">
      <c r="A59" s="142" t="s">
        <v>66</v>
      </c>
      <c r="B59" s="87">
        <v>14830435</v>
      </c>
      <c r="C59" s="88">
        <v>70513496</v>
      </c>
      <c r="D59" s="87">
        <v>23884708</v>
      </c>
      <c r="E59" s="88">
        <v>114084421</v>
      </c>
      <c r="F59" s="87">
        <v>25907944</v>
      </c>
      <c r="G59" s="88">
        <v>141937168</v>
      </c>
      <c r="H59" s="164">
        <f t="shared" si="9"/>
        <v>2.3863725700402574</v>
      </c>
      <c r="I59" s="164"/>
      <c r="J59" s="164"/>
      <c r="K59" s="164">
        <f t="shared" si="10"/>
        <v>2.1189081312181104</v>
      </c>
      <c r="L59" s="178">
        <f t="shared" si="11"/>
        <v>0.12230873344608009</v>
      </c>
      <c r="M59" s="74"/>
    </row>
    <row r="60" spans="1:13" ht="18" customHeight="1">
      <c r="A60" s="142" t="s">
        <v>67</v>
      </c>
      <c r="B60" s="87">
        <v>29519730</v>
      </c>
      <c r="C60" s="88">
        <v>254280689</v>
      </c>
      <c r="D60" s="87">
        <v>24773072</v>
      </c>
      <c r="E60" s="88">
        <v>219305479</v>
      </c>
      <c r="F60" s="87">
        <v>27160965</v>
      </c>
      <c r="G60" s="88">
        <v>235314505</v>
      </c>
      <c r="H60" s="164">
        <f t="shared" si="9"/>
        <v>3.9563145297121958</v>
      </c>
      <c r="I60" s="164"/>
      <c r="J60" s="164"/>
      <c r="K60" s="164">
        <f t="shared" si="10"/>
        <v>3.512891126854558</v>
      </c>
      <c r="L60" s="178">
        <f t="shared" si="11"/>
        <v>0.20277295562245742</v>
      </c>
      <c r="M60" s="74"/>
    </row>
    <row r="61" spans="1:13" ht="18" customHeight="1">
      <c r="A61" s="142" t="s">
        <v>68</v>
      </c>
      <c r="B61" s="87">
        <v>21229746</v>
      </c>
      <c r="C61" s="88">
        <v>118649309</v>
      </c>
      <c r="D61" s="87">
        <v>24980479</v>
      </c>
      <c r="E61" s="88">
        <v>166613146</v>
      </c>
      <c r="F61" s="87">
        <v>27876604</v>
      </c>
      <c r="G61" s="88">
        <v>205487288</v>
      </c>
      <c r="H61" s="164">
        <f t="shared" si="9"/>
        <v>3.454833110205232</v>
      </c>
      <c r="I61" s="164"/>
      <c r="J61" s="164"/>
      <c r="K61" s="164">
        <f t="shared" si="10"/>
        <v>3.0676157030634688</v>
      </c>
      <c r="L61" s="178">
        <f t="shared" si="11"/>
        <v>0.17707053260742733</v>
      </c>
      <c r="M61" s="74"/>
    </row>
    <row r="62" spans="1:13" ht="18" customHeight="1">
      <c r="A62" s="142" t="s">
        <v>69</v>
      </c>
      <c r="B62" s="87">
        <v>20610819</v>
      </c>
      <c r="C62" s="88">
        <v>141404244</v>
      </c>
      <c r="D62" s="87">
        <v>22431095</v>
      </c>
      <c r="E62" s="88">
        <v>178371990</v>
      </c>
      <c r="F62" s="87">
        <v>21038393</v>
      </c>
      <c r="G62" s="88">
        <v>170409268</v>
      </c>
      <c r="H62" s="164">
        <f t="shared" si="9"/>
        <v>2.8650705700697014</v>
      </c>
      <c r="I62" s="164"/>
      <c r="J62" s="164"/>
      <c r="K62" s="164">
        <f t="shared" si="10"/>
        <v>2.5439536992884495</v>
      </c>
      <c r="L62" s="178">
        <f t="shared" si="11"/>
        <v>0.1468434380524883</v>
      </c>
      <c r="M62" s="74"/>
    </row>
    <row r="63" spans="1:13" ht="12.75">
      <c r="A63" s="140"/>
      <c r="B63" s="93"/>
      <c r="C63" s="94"/>
      <c r="D63" s="93"/>
      <c r="E63" s="94"/>
      <c r="F63" s="93"/>
      <c r="G63" s="94"/>
      <c r="H63" s="163"/>
      <c r="I63" s="163"/>
      <c r="J63" s="163"/>
      <c r="K63" s="163"/>
      <c r="L63" s="179"/>
      <c r="M63" s="74"/>
    </row>
    <row r="64" spans="1:13" ht="12.75">
      <c r="A64" s="180" t="s">
        <v>85</v>
      </c>
      <c r="B64" s="97">
        <f aca="true" t="shared" si="12" ref="B64:G64">SUM(B52:B62)</f>
        <v>1772450240</v>
      </c>
      <c r="C64" s="98">
        <f t="shared" si="12"/>
        <v>4665939817</v>
      </c>
      <c r="D64" s="97">
        <f t="shared" si="12"/>
        <v>1891095907</v>
      </c>
      <c r="E64" s="98">
        <f t="shared" si="12"/>
        <v>5661231721</v>
      </c>
      <c r="F64" s="97">
        <f t="shared" si="12"/>
        <v>2111621757</v>
      </c>
      <c r="G64" s="98">
        <f t="shared" si="12"/>
        <v>5947820964</v>
      </c>
      <c r="H64" s="163">
        <f>(G64*100)/$G$64</f>
        <v>100</v>
      </c>
      <c r="I64" s="163"/>
      <c r="J64" s="163"/>
      <c r="K64" s="163">
        <f t="shared" si="10"/>
        <v>88.79200833180735</v>
      </c>
      <c r="L64" s="179">
        <f t="shared" si="11"/>
        <v>5.125299166676928</v>
      </c>
      <c r="M64" s="74"/>
    </row>
    <row r="65" spans="1:13" ht="12.75">
      <c r="A65" s="140"/>
      <c r="B65" s="93"/>
      <c r="C65" s="94"/>
      <c r="D65" s="93"/>
      <c r="E65" s="94"/>
      <c r="F65" s="93"/>
      <c r="G65" s="94"/>
      <c r="H65" s="163"/>
      <c r="I65" s="163"/>
      <c r="J65" s="163"/>
      <c r="K65" s="163"/>
      <c r="L65" s="179"/>
      <c r="M65" s="74"/>
    </row>
    <row r="66" spans="1:13" ht="18" customHeight="1">
      <c r="A66" s="181" t="s">
        <v>71</v>
      </c>
      <c r="B66" s="101">
        <v>766547</v>
      </c>
      <c r="C66" s="102">
        <v>140507688</v>
      </c>
      <c r="D66" s="101">
        <v>956005</v>
      </c>
      <c r="E66" s="102">
        <v>224453755</v>
      </c>
      <c r="F66" s="101">
        <v>985923</v>
      </c>
      <c r="G66" s="102">
        <v>252688600</v>
      </c>
      <c r="H66" s="164"/>
      <c r="I66" s="164">
        <f>(G66*100)/$G$70</f>
        <v>33.65687901869045</v>
      </c>
      <c r="J66" s="164"/>
      <c r="K66" s="164">
        <f t="shared" si="10"/>
        <v>3.772260196188504</v>
      </c>
      <c r="L66" s="182">
        <f t="shared" si="11"/>
        <v>0.21774439392973627</v>
      </c>
      <c r="M66" s="74"/>
    </row>
    <row r="67" spans="1:13" ht="18" customHeight="1">
      <c r="A67" s="181" t="s">
        <v>72</v>
      </c>
      <c r="B67" s="101">
        <v>1692383</v>
      </c>
      <c r="C67" s="102">
        <v>230075371</v>
      </c>
      <c r="D67" s="101">
        <v>2160977</v>
      </c>
      <c r="E67" s="102">
        <v>352599930</v>
      </c>
      <c r="F67" s="101">
        <v>2465925</v>
      </c>
      <c r="G67" s="102">
        <v>433244566</v>
      </c>
      <c r="H67" s="164"/>
      <c r="I67" s="164">
        <f>(G67*100)/$G$70</f>
        <v>57.70604587372382</v>
      </c>
      <c r="J67" s="164"/>
      <c r="K67" s="164">
        <f t="shared" si="10"/>
        <v>6.467688813570391</v>
      </c>
      <c r="L67" s="182">
        <f t="shared" si="11"/>
        <v>0.3733313471483146</v>
      </c>
      <c r="M67" s="74"/>
    </row>
    <row r="68" spans="1:13" ht="18" customHeight="1">
      <c r="A68" s="181" t="s">
        <v>73</v>
      </c>
      <c r="B68" s="101">
        <v>22555194</v>
      </c>
      <c r="C68" s="102">
        <v>35514319</v>
      </c>
      <c r="D68" s="101">
        <v>16460657</v>
      </c>
      <c r="E68" s="102">
        <v>45520470</v>
      </c>
      <c r="F68" s="101">
        <v>20795927</v>
      </c>
      <c r="G68" s="102">
        <v>64845300</v>
      </c>
      <c r="H68" s="164"/>
      <c r="I68" s="164">
        <f>(G68*100)/$G$70</f>
        <v>8.637075107585732</v>
      </c>
      <c r="J68" s="164"/>
      <c r="K68" s="164">
        <f t="shared" si="10"/>
        <v>0.9680426584337496</v>
      </c>
      <c r="L68" s="182">
        <f t="shared" si="11"/>
        <v>0.05587786923387888</v>
      </c>
      <c r="M68" s="74"/>
    </row>
    <row r="69" spans="1:13" ht="12.75">
      <c r="A69" s="140"/>
      <c r="B69" s="93"/>
      <c r="C69" s="94"/>
      <c r="D69" s="93"/>
      <c r="E69" s="94"/>
      <c r="F69" s="93"/>
      <c r="G69" s="94"/>
      <c r="H69" s="163"/>
      <c r="I69" s="163"/>
      <c r="J69" s="163"/>
      <c r="K69" s="163"/>
      <c r="L69" s="179"/>
      <c r="M69" s="74"/>
    </row>
    <row r="70" spans="1:13" ht="12.75">
      <c r="A70" s="180" t="s">
        <v>86</v>
      </c>
      <c r="B70" s="97">
        <f aca="true" t="shared" si="13" ref="B70:G70">SUM(B66:B68)</f>
        <v>25014124</v>
      </c>
      <c r="C70" s="98">
        <f t="shared" si="13"/>
        <v>406097378</v>
      </c>
      <c r="D70" s="97">
        <f t="shared" si="13"/>
        <v>19577639</v>
      </c>
      <c r="E70" s="98">
        <f t="shared" si="13"/>
        <v>622574155</v>
      </c>
      <c r="F70" s="97">
        <f t="shared" si="13"/>
        <v>24247775</v>
      </c>
      <c r="G70" s="98">
        <f t="shared" si="13"/>
        <v>750778466</v>
      </c>
      <c r="H70" s="163"/>
      <c r="I70" s="163">
        <f>(G70*100)/$G$70</f>
        <v>100</v>
      </c>
      <c r="J70" s="163"/>
      <c r="K70" s="163">
        <f t="shared" si="10"/>
        <v>11.207991668192644</v>
      </c>
      <c r="L70" s="179">
        <f t="shared" si="11"/>
        <v>0.6469536103119298</v>
      </c>
      <c r="M70" s="74"/>
    </row>
    <row r="71" spans="1:13" ht="12.75">
      <c r="A71" s="140"/>
      <c r="B71" s="93"/>
      <c r="C71" s="94"/>
      <c r="D71" s="93"/>
      <c r="E71" s="94"/>
      <c r="F71" s="93"/>
      <c r="G71" s="94"/>
      <c r="H71" s="163"/>
      <c r="I71" s="163"/>
      <c r="J71" s="163"/>
      <c r="K71" s="163"/>
      <c r="L71" s="179"/>
      <c r="M71" s="74"/>
    </row>
    <row r="72" spans="1:13" ht="12.75">
      <c r="A72" s="180" t="s">
        <v>87</v>
      </c>
      <c r="B72" s="97">
        <f aca="true" t="shared" si="14" ref="B72:G72">B64+B70</f>
        <v>1797464364</v>
      </c>
      <c r="C72" s="98">
        <f t="shared" si="14"/>
        <v>5072037195</v>
      </c>
      <c r="D72" s="97">
        <f t="shared" si="14"/>
        <v>1910673546</v>
      </c>
      <c r="E72" s="98">
        <f t="shared" si="14"/>
        <v>6283805876</v>
      </c>
      <c r="F72" s="97">
        <f t="shared" si="14"/>
        <v>2135869532</v>
      </c>
      <c r="G72" s="98">
        <f t="shared" si="14"/>
        <v>6698599430</v>
      </c>
      <c r="H72" s="163"/>
      <c r="I72" s="163"/>
      <c r="J72" s="163"/>
      <c r="K72" s="163">
        <f>(G72*100)/$G$72</f>
        <v>100</v>
      </c>
      <c r="L72" s="179">
        <f t="shared" si="11"/>
        <v>5.772252776988858</v>
      </c>
      <c r="M72" s="74"/>
    </row>
    <row r="73" spans="1:13" ht="12.75">
      <c r="A73" s="140"/>
      <c r="B73" s="93"/>
      <c r="C73" s="94"/>
      <c r="D73" s="93"/>
      <c r="E73" s="94"/>
      <c r="F73" s="93"/>
      <c r="G73" s="94"/>
      <c r="H73" s="163"/>
      <c r="I73" s="163"/>
      <c r="J73" s="163"/>
      <c r="K73" s="163"/>
      <c r="L73" s="179"/>
      <c r="M73" s="74"/>
    </row>
    <row r="74" spans="1:13" ht="18" customHeight="1">
      <c r="A74" s="181" t="s">
        <v>76</v>
      </c>
      <c r="B74" s="101">
        <v>55004756</v>
      </c>
      <c r="C74" s="102">
        <v>615130197</v>
      </c>
      <c r="D74" s="101">
        <v>52070129</v>
      </c>
      <c r="E74" s="102">
        <v>575275412</v>
      </c>
      <c r="F74" s="101">
        <v>49057540</v>
      </c>
      <c r="G74" s="102">
        <v>471723140</v>
      </c>
      <c r="H74" s="164"/>
      <c r="I74" s="164"/>
      <c r="J74" s="164">
        <f>(G74*100)/$G$79</f>
        <v>37.93979687765384</v>
      </c>
      <c r="K74" s="164"/>
      <c r="L74" s="182">
        <f t="shared" si="11"/>
        <v>0.406488734442045</v>
      </c>
      <c r="M74" s="74"/>
    </row>
    <row r="75" spans="1:13" ht="18" customHeight="1">
      <c r="A75" s="181" t="s">
        <v>77</v>
      </c>
      <c r="B75" s="101">
        <v>12362025</v>
      </c>
      <c r="C75" s="102">
        <v>93470811</v>
      </c>
      <c r="D75" s="101">
        <v>13191560</v>
      </c>
      <c r="E75" s="102">
        <v>158601759</v>
      </c>
      <c r="F75" s="101">
        <v>12862881</v>
      </c>
      <c r="G75" s="102">
        <v>275423231</v>
      </c>
      <c r="H75" s="164"/>
      <c r="I75" s="164"/>
      <c r="J75" s="164">
        <f>(G75*100)/$G$79</f>
        <v>22.151767749886368</v>
      </c>
      <c r="K75" s="164"/>
      <c r="L75" s="182">
        <f t="shared" si="11"/>
        <v>0.23733506184396425</v>
      </c>
      <c r="M75" s="74"/>
    </row>
    <row r="76" spans="1:13" ht="18" customHeight="1">
      <c r="A76" s="181" t="s">
        <v>78</v>
      </c>
      <c r="B76" s="101">
        <v>93743</v>
      </c>
      <c r="C76" s="102">
        <v>112127202</v>
      </c>
      <c r="D76" s="101">
        <v>116450</v>
      </c>
      <c r="E76" s="102">
        <v>87200021</v>
      </c>
      <c r="F76" s="101">
        <v>168406</v>
      </c>
      <c r="G76" s="102">
        <v>83487527</v>
      </c>
      <c r="H76" s="164"/>
      <c r="I76" s="164"/>
      <c r="J76" s="164">
        <f>(G76*100)/$G$79</f>
        <v>6.714743347544156</v>
      </c>
      <c r="K76" s="164"/>
      <c r="L76" s="182">
        <f t="shared" si="11"/>
        <v>0.07194207007085991</v>
      </c>
      <c r="M76" s="74"/>
    </row>
    <row r="77" spans="1:13" ht="18" customHeight="1">
      <c r="A77" s="181" t="s">
        <v>79</v>
      </c>
      <c r="B77" s="101">
        <v>1609316</v>
      </c>
      <c r="C77" s="102">
        <v>191057766</v>
      </c>
      <c r="D77" s="101">
        <v>2100073</v>
      </c>
      <c r="E77" s="102">
        <v>303284161</v>
      </c>
      <c r="F77" s="101">
        <v>1717059</v>
      </c>
      <c r="G77" s="102">
        <v>412712611</v>
      </c>
      <c r="H77" s="164"/>
      <c r="I77" s="164"/>
      <c r="J77" s="164">
        <f>(G77*100)/$G$79</f>
        <v>33.19369202491564</v>
      </c>
      <c r="K77" s="164"/>
      <c r="L77" s="182">
        <f t="shared" si="11"/>
        <v>0.35563874804543616</v>
      </c>
      <c r="M77" s="74"/>
    </row>
    <row r="78" spans="1:13" ht="12.75">
      <c r="A78" s="140"/>
      <c r="B78" s="93"/>
      <c r="C78" s="94"/>
      <c r="D78" s="93"/>
      <c r="E78" s="94"/>
      <c r="F78" s="93"/>
      <c r="G78" s="94"/>
      <c r="H78" s="163"/>
      <c r="I78" s="163"/>
      <c r="J78" s="163"/>
      <c r="K78" s="163"/>
      <c r="L78" s="179"/>
      <c r="M78" s="74"/>
    </row>
    <row r="79" spans="1:13" ht="12.75">
      <c r="A79" s="180" t="s">
        <v>88</v>
      </c>
      <c r="B79" s="97">
        <f aca="true" t="shared" si="15" ref="B79:G79">SUM(B74:B77)</f>
        <v>69069840</v>
      </c>
      <c r="C79" s="98">
        <f t="shared" si="15"/>
        <v>1011785976</v>
      </c>
      <c r="D79" s="97">
        <f t="shared" si="15"/>
        <v>67478212</v>
      </c>
      <c r="E79" s="98">
        <f t="shared" si="15"/>
        <v>1124361353</v>
      </c>
      <c r="F79" s="97">
        <f t="shared" si="15"/>
        <v>63805886</v>
      </c>
      <c r="G79" s="98">
        <f t="shared" si="15"/>
        <v>1243346509</v>
      </c>
      <c r="H79" s="163"/>
      <c r="I79" s="163"/>
      <c r="J79" s="163">
        <f>(G79*100)/$G$79</f>
        <v>100</v>
      </c>
      <c r="K79" s="163"/>
      <c r="L79" s="179">
        <f t="shared" si="11"/>
        <v>1.0714046144023053</v>
      </c>
      <c r="M79" s="74"/>
    </row>
    <row r="80" spans="1:13" ht="12.75">
      <c r="A80" s="140"/>
      <c r="B80" s="93"/>
      <c r="C80" s="94"/>
      <c r="D80" s="93"/>
      <c r="E80" s="94"/>
      <c r="F80" s="93"/>
      <c r="G80" s="94"/>
      <c r="H80" s="163"/>
      <c r="I80" s="163"/>
      <c r="J80" s="163"/>
      <c r="K80" s="163"/>
      <c r="L80" s="179"/>
      <c r="M80" s="74"/>
    </row>
    <row r="81" spans="1:13" ht="12.75">
      <c r="A81" s="183" t="s">
        <v>89</v>
      </c>
      <c r="B81" s="105">
        <f aca="true" t="shared" si="16" ref="B81:G81">B72+B79</f>
        <v>1866534204</v>
      </c>
      <c r="C81" s="106">
        <f t="shared" si="16"/>
        <v>6083823171</v>
      </c>
      <c r="D81" s="105">
        <f t="shared" si="16"/>
        <v>1978151758</v>
      </c>
      <c r="E81" s="106">
        <f t="shared" si="16"/>
        <v>7408167229</v>
      </c>
      <c r="F81" s="105">
        <f t="shared" si="16"/>
        <v>2199675418</v>
      </c>
      <c r="G81" s="106">
        <f t="shared" si="16"/>
        <v>7941945939</v>
      </c>
      <c r="H81" s="164"/>
      <c r="I81" s="164"/>
      <c r="J81" s="164"/>
      <c r="K81" s="164"/>
      <c r="L81" s="182">
        <f t="shared" si="11"/>
        <v>6.843657391391163</v>
      </c>
      <c r="M81" s="74"/>
    </row>
    <row r="82" spans="1:13" ht="12.75">
      <c r="A82" s="140"/>
      <c r="B82" s="93"/>
      <c r="C82" s="94"/>
      <c r="D82" s="93"/>
      <c r="E82" s="94"/>
      <c r="F82" s="93"/>
      <c r="G82" s="94"/>
      <c r="H82" s="163"/>
      <c r="I82" s="163"/>
      <c r="J82" s="163"/>
      <c r="K82" s="163"/>
      <c r="L82" s="179"/>
      <c r="M82" s="74"/>
    </row>
    <row r="83" spans="1:13" ht="13.5" thickBot="1">
      <c r="A83" s="184" t="s">
        <v>90</v>
      </c>
      <c r="B83" s="185"/>
      <c r="C83" s="186">
        <v>69339692000</v>
      </c>
      <c r="D83" s="185"/>
      <c r="E83" s="186">
        <v>97539766000</v>
      </c>
      <c r="F83" s="185"/>
      <c r="G83" s="186">
        <v>116048269000</v>
      </c>
      <c r="H83" s="187"/>
      <c r="I83" s="187"/>
      <c r="J83" s="187"/>
      <c r="K83" s="187"/>
      <c r="L83" s="188">
        <f>(G83*100)/$G$83</f>
        <v>100</v>
      </c>
      <c r="M83" s="74"/>
    </row>
    <row r="84" spans="1:13" ht="14.25" thickTop="1">
      <c r="A84" s="113" t="s">
        <v>161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74"/>
    </row>
    <row r="85" spans="1:13" ht="13.5" customHeight="1">
      <c r="A85" s="70"/>
      <c r="B85" s="113"/>
      <c r="C85" s="113"/>
      <c r="D85" s="114"/>
      <c r="E85" s="114"/>
      <c r="F85" s="114"/>
      <c r="G85" s="114"/>
      <c r="H85" s="74"/>
      <c r="I85" s="74"/>
      <c r="J85" s="74"/>
      <c r="K85" s="74"/>
      <c r="L85" s="74"/>
      <c r="M85" s="74"/>
    </row>
    <row r="86" spans="1:13" ht="24.7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1:13" ht="24.7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1:13" ht="24.7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1:13" ht="24.7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1:13" ht="24.7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1:13" ht="24.7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1:13" ht="24.7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1:13" ht="24.7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1:13" ht="24.7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1:13" ht="24.7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14:15" ht="24.75" customHeight="1">
      <c r="N96" s="241"/>
      <c r="O96" s="241"/>
    </row>
    <row r="97" spans="14:15" ht="24.75" customHeight="1">
      <c r="N97" s="241"/>
      <c r="O97" s="241"/>
    </row>
    <row r="98" spans="14:15" ht="24.75" customHeight="1">
      <c r="N98" s="241"/>
      <c r="O98" s="241"/>
    </row>
    <row r="99" spans="14:15" ht="24.75" customHeight="1">
      <c r="N99" s="241"/>
      <c r="O99" s="241"/>
    </row>
    <row r="100" spans="14:15" ht="24.75" customHeight="1">
      <c r="N100" s="241"/>
      <c r="O100" s="241"/>
    </row>
    <row r="101" spans="14:15" ht="24.75" customHeight="1">
      <c r="N101" s="241"/>
      <c r="O101" s="241"/>
    </row>
    <row r="102" spans="14:15" ht="5.25" customHeight="1">
      <c r="N102" s="241"/>
      <c r="O102" s="241"/>
    </row>
    <row r="103" spans="14:15" ht="16.5">
      <c r="N103" s="241"/>
      <c r="O103" s="241"/>
    </row>
  </sheetData>
  <mergeCells count="4">
    <mergeCell ref="A46:L46"/>
    <mergeCell ref="A1:L1"/>
    <mergeCell ref="A2:L2"/>
    <mergeCell ref="A45:L45"/>
  </mergeCells>
  <printOptions horizontalCentered="1" verticalCentered="1"/>
  <pageMargins left="0" right="0" top="0.3937007874015748" bottom="0.3937007874015748" header="0.5118110236220472" footer="0"/>
  <pageSetup fitToHeight="1" fitToWidth="1" horizontalDpi="600" verticalDpi="600" orientation="landscape" paperSize="9" scale="26" r:id="rId1"/>
  <headerFooter alignWithMargins="0">
    <oddFooter>&amp;R&amp;"Tahoma,Normal Italic"&amp;8GENERAL SECRETARIAT OF ITKIB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workbookViewId="0" topLeftCell="J1">
      <selection activeCell="M1" sqref="M1:AA16384"/>
    </sheetView>
  </sheetViews>
  <sheetFormatPr defaultColWidth="9.140625" defaultRowHeight="12.75"/>
  <cols>
    <col min="1" max="1" width="41.7109375" style="0" customWidth="1"/>
    <col min="2" max="2" width="19.140625" style="0" bestFit="1" customWidth="1"/>
    <col min="3" max="3" width="20.28125" style="0" bestFit="1" customWidth="1"/>
    <col min="4" max="4" width="19.140625" style="0" bestFit="1" customWidth="1"/>
    <col min="5" max="5" width="20.28125" style="0" bestFit="1" customWidth="1"/>
    <col min="6" max="6" width="14.8515625" style="0" customWidth="1"/>
    <col min="7" max="7" width="15.00390625" style="0" customWidth="1"/>
    <col min="8" max="8" width="19.140625" style="0" bestFit="1" customWidth="1"/>
    <col min="9" max="9" width="20.28125" style="0" bestFit="1" customWidth="1"/>
    <col min="10" max="10" width="14.57421875" style="0" customWidth="1"/>
    <col min="11" max="11" width="16.140625" style="0" customWidth="1"/>
  </cols>
  <sheetData>
    <row r="1" spans="1:11" ht="27" thickTop="1">
      <c r="A1" s="189" t="s">
        <v>91</v>
      </c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ht="23.25">
      <c r="A2" s="297" t="s">
        <v>156</v>
      </c>
      <c r="B2" s="298"/>
      <c r="C2" s="298"/>
      <c r="D2" s="298"/>
      <c r="E2" s="298"/>
      <c r="F2" s="298"/>
      <c r="G2" s="298"/>
      <c r="H2" s="298"/>
      <c r="I2" s="298"/>
      <c r="J2" s="298"/>
      <c r="K2" s="299"/>
    </row>
    <row r="3" spans="1:11" ht="12.75">
      <c r="A3" s="171"/>
      <c r="B3" s="1"/>
      <c r="C3" s="1"/>
      <c r="D3" s="1"/>
      <c r="E3" s="1"/>
      <c r="F3" s="73"/>
      <c r="G3" s="73"/>
      <c r="H3" s="73"/>
      <c r="I3" s="73"/>
      <c r="J3" s="73"/>
      <c r="K3" s="137"/>
    </row>
    <row r="4" spans="1:11" ht="18">
      <c r="A4" s="171"/>
      <c r="B4" s="2">
        <v>2003</v>
      </c>
      <c r="C4" s="2"/>
      <c r="D4" s="2">
        <v>2004</v>
      </c>
      <c r="E4" s="2"/>
      <c r="F4" s="233" t="s">
        <v>135</v>
      </c>
      <c r="G4" s="233" t="s">
        <v>135</v>
      </c>
      <c r="H4" s="75">
        <v>2005</v>
      </c>
      <c r="I4" s="75"/>
      <c r="J4" s="233" t="s">
        <v>154</v>
      </c>
      <c r="K4" s="238" t="s">
        <v>154</v>
      </c>
    </row>
    <row r="5" spans="1:11" ht="18">
      <c r="A5" s="171"/>
      <c r="B5" s="2" t="s">
        <v>129</v>
      </c>
      <c r="C5" s="2"/>
      <c r="D5" s="2" t="s">
        <v>129</v>
      </c>
      <c r="E5" s="2"/>
      <c r="F5" s="233" t="s">
        <v>2</v>
      </c>
      <c r="G5" s="233" t="s">
        <v>2</v>
      </c>
      <c r="H5" s="75" t="s">
        <v>129</v>
      </c>
      <c r="I5" s="75"/>
      <c r="J5" s="233" t="s">
        <v>2</v>
      </c>
      <c r="K5" s="238" t="s">
        <v>2</v>
      </c>
    </row>
    <row r="6" spans="1:11" ht="15">
      <c r="A6" s="192"/>
      <c r="B6" s="12"/>
      <c r="C6" s="4"/>
      <c r="D6" s="12"/>
      <c r="E6" s="4"/>
      <c r="F6" s="234" t="s">
        <v>3</v>
      </c>
      <c r="G6" s="235" t="s">
        <v>4</v>
      </c>
      <c r="H6" s="14"/>
      <c r="I6" s="6"/>
      <c r="J6" s="234" t="s">
        <v>4</v>
      </c>
      <c r="K6" s="239" t="s">
        <v>4</v>
      </c>
    </row>
    <row r="7" spans="1:11" ht="15">
      <c r="A7" s="193"/>
      <c r="B7" s="15" t="s">
        <v>5</v>
      </c>
      <c r="C7" s="8" t="s">
        <v>6</v>
      </c>
      <c r="D7" s="16" t="s">
        <v>5</v>
      </c>
      <c r="E7" s="11" t="s">
        <v>6</v>
      </c>
      <c r="F7" s="236" t="s">
        <v>7</v>
      </c>
      <c r="G7" s="237" t="s">
        <v>8</v>
      </c>
      <c r="H7" s="16" t="s">
        <v>5</v>
      </c>
      <c r="I7" s="11" t="s">
        <v>6</v>
      </c>
      <c r="J7" s="236" t="s">
        <v>7</v>
      </c>
      <c r="K7" s="240" t="s">
        <v>8</v>
      </c>
    </row>
    <row r="8" spans="1:11" ht="18" customHeight="1">
      <c r="A8" s="194" t="s">
        <v>11</v>
      </c>
      <c r="B8" s="17">
        <v>86852648</v>
      </c>
      <c r="C8" s="18">
        <v>530541643</v>
      </c>
      <c r="D8" s="17">
        <v>91702794</v>
      </c>
      <c r="E8" s="18">
        <v>647703717</v>
      </c>
      <c r="F8" s="19">
        <f aca="true" t="shared" si="0" ref="F8:G21">(D8-B8)/B8*100</f>
        <v>5.584338660578317</v>
      </c>
      <c r="G8" s="20">
        <f t="shared" si="0"/>
        <v>22.0834830867367</v>
      </c>
      <c r="H8" s="21">
        <v>94031221</v>
      </c>
      <c r="I8" s="22">
        <v>664504659</v>
      </c>
      <c r="J8" s="19">
        <f aca="true" t="shared" si="1" ref="J8:K22">(H8-D8)/D8*100</f>
        <v>2.5391014803758325</v>
      </c>
      <c r="K8" s="195">
        <f t="shared" si="1"/>
        <v>2.593923974655838</v>
      </c>
    </row>
    <row r="9" spans="1:11" ht="18" customHeight="1">
      <c r="A9" s="196" t="s">
        <v>107</v>
      </c>
      <c r="B9" s="23">
        <v>100990848</v>
      </c>
      <c r="C9" s="24">
        <v>336913100</v>
      </c>
      <c r="D9" s="23">
        <v>107553128</v>
      </c>
      <c r="E9" s="24">
        <v>478010675</v>
      </c>
      <c r="F9" s="19">
        <f t="shared" si="0"/>
        <v>6.49789573011606</v>
      </c>
      <c r="G9" s="20">
        <f t="shared" si="0"/>
        <v>41.87951581579939</v>
      </c>
      <c r="H9" s="25">
        <v>150322496</v>
      </c>
      <c r="I9" s="26">
        <v>639579141</v>
      </c>
      <c r="J9" s="19">
        <f t="shared" si="1"/>
        <v>39.76580578855875</v>
      </c>
      <c r="K9" s="195">
        <f t="shared" si="1"/>
        <v>33.800179462519324</v>
      </c>
    </row>
    <row r="10" spans="1:11" ht="18" customHeight="1">
      <c r="A10" s="196" t="s">
        <v>22</v>
      </c>
      <c r="B10" s="23">
        <v>369455062</v>
      </c>
      <c r="C10" s="24">
        <v>452375142</v>
      </c>
      <c r="D10" s="23">
        <v>352142125</v>
      </c>
      <c r="E10" s="24">
        <v>542221184</v>
      </c>
      <c r="F10" s="19">
        <f t="shared" si="0"/>
        <v>-4.6860738370394825</v>
      </c>
      <c r="G10" s="20">
        <f t="shared" si="0"/>
        <v>19.860959115211507</v>
      </c>
      <c r="H10" s="25">
        <v>499477206</v>
      </c>
      <c r="I10" s="26">
        <v>593935790</v>
      </c>
      <c r="J10" s="19">
        <f t="shared" si="1"/>
        <v>41.839663743722795</v>
      </c>
      <c r="K10" s="195">
        <f t="shared" si="1"/>
        <v>9.537548057141198</v>
      </c>
    </row>
    <row r="11" spans="1:11" ht="18" customHeight="1">
      <c r="A11" s="196" t="s">
        <v>9</v>
      </c>
      <c r="B11" s="23">
        <v>86945188</v>
      </c>
      <c r="C11" s="24">
        <v>367605499</v>
      </c>
      <c r="D11" s="23">
        <v>95424689</v>
      </c>
      <c r="E11" s="24">
        <v>410369061</v>
      </c>
      <c r="F11" s="19">
        <f t="shared" si="0"/>
        <v>9.752697297060305</v>
      </c>
      <c r="G11" s="20">
        <f t="shared" si="0"/>
        <v>11.633003890401541</v>
      </c>
      <c r="H11" s="25">
        <v>86475084</v>
      </c>
      <c r="I11" s="26">
        <v>386201590</v>
      </c>
      <c r="J11" s="19">
        <f t="shared" si="1"/>
        <v>-9.378710157493938</v>
      </c>
      <c r="K11" s="195">
        <f t="shared" si="1"/>
        <v>-5.889203962186613</v>
      </c>
    </row>
    <row r="12" spans="1:11" ht="18" customHeight="1">
      <c r="A12" s="196" t="s">
        <v>106</v>
      </c>
      <c r="B12" s="23">
        <v>67976172</v>
      </c>
      <c r="C12" s="24">
        <v>275224846</v>
      </c>
      <c r="D12" s="23">
        <v>74395158</v>
      </c>
      <c r="E12" s="24">
        <v>336970586</v>
      </c>
      <c r="F12" s="19">
        <f t="shared" si="0"/>
        <v>9.442994230390026</v>
      </c>
      <c r="G12" s="20">
        <f t="shared" si="0"/>
        <v>22.43465330161362</v>
      </c>
      <c r="H12" s="25">
        <v>68680704</v>
      </c>
      <c r="I12" s="26">
        <v>326411813</v>
      </c>
      <c r="J12" s="19">
        <f t="shared" si="1"/>
        <v>-7.681217640535154</v>
      </c>
      <c r="K12" s="195">
        <f t="shared" si="1"/>
        <v>-3.133440554956924</v>
      </c>
    </row>
    <row r="13" spans="1:11" ht="18" customHeight="1">
      <c r="A13" s="196" t="s">
        <v>108</v>
      </c>
      <c r="B13" s="23">
        <v>115897032</v>
      </c>
      <c r="C13" s="24">
        <v>271540001</v>
      </c>
      <c r="D13" s="23">
        <v>119859518</v>
      </c>
      <c r="E13" s="24">
        <v>320045335</v>
      </c>
      <c r="F13" s="19">
        <f t="shared" si="0"/>
        <v>3.418971074254947</v>
      </c>
      <c r="G13" s="20">
        <f t="shared" si="0"/>
        <v>17.8630528914228</v>
      </c>
      <c r="H13" s="25">
        <v>112969798</v>
      </c>
      <c r="I13" s="26">
        <v>293290977</v>
      </c>
      <c r="J13" s="19">
        <f t="shared" si="1"/>
        <v>-5.748162611499906</v>
      </c>
      <c r="K13" s="195">
        <f t="shared" si="1"/>
        <v>-8.35955256151445</v>
      </c>
    </row>
    <row r="14" spans="1:11" ht="18" customHeight="1">
      <c r="A14" s="196" t="s">
        <v>113</v>
      </c>
      <c r="B14" s="23">
        <v>60618453</v>
      </c>
      <c r="C14" s="24">
        <v>164320733</v>
      </c>
      <c r="D14" s="23">
        <v>60716725</v>
      </c>
      <c r="E14" s="24">
        <v>206216315</v>
      </c>
      <c r="F14" s="19">
        <f t="shared" si="0"/>
        <v>0.1621156514832208</v>
      </c>
      <c r="G14" s="20">
        <f t="shared" si="0"/>
        <v>25.49622390012099</v>
      </c>
      <c r="H14" s="25">
        <v>81488152</v>
      </c>
      <c r="I14" s="26">
        <v>269809768</v>
      </c>
      <c r="J14" s="19">
        <f t="shared" si="1"/>
        <v>34.21038766501322</v>
      </c>
      <c r="K14" s="195">
        <f t="shared" si="1"/>
        <v>30.83822586976205</v>
      </c>
    </row>
    <row r="15" spans="1:11" ht="18" customHeight="1">
      <c r="A15" s="196" t="s">
        <v>110</v>
      </c>
      <c r="B15" s="23">
        <v>76198937</v>
      </c>
      <c r="C15" s="24">
        <v>146302300</v>
      </c>
      <c r="D15" s="23">
        <v>78658763</v>
      </c>
      <c r="E15" s="24">
        <v>189219632</v>
      </c>
      <c r="F15" s="19">
        <f t="shared" si="0"/>
        <v>3.2281631435357165</v>
      </c>
      <c r="G15" s="20">
        <f t="shared" si="0"/>
        <v>29.33469398635565</v>
      </c>
      <c r="H15" s="25">
        <v>94208713</v>
      </c>
      <c r="I15" s="26">
        <v>249268028</v>
      </c>
      <c r="J15" s="19">
        <f t="shared" si="1"/>
        <v>19.768871778469236</v>
      </c>
      <c r="K15" s="195">
        <f t="shared" si="1"/>
        <v>31.734759953449228</v>
      </c>
    </row>
    <row r="16" spans="1:11" ht="18" customHeight="1">
      <c r="A16" s="196" t="s">
        <v>16</v>
      </c>
      <c r="B16" s="23">
        <v>104816560</v>
      </c>
      <c r="C16" s="24">
        <v>148237174</v>
      </c>
      <c r="D16" s="23">
        <v>133866106</v>
      </c>
      <c r="E16" s="24">
        <v>186659508</v>
      </c>
      <c r="F16" s="19">
        <f t="shared" si="0"/>
        <v>27.71465310443312</v>
      </c>
      <c r="G16" s="20">
        <f t="shared" si="0"/>
        <v>25.919499787549917</v>
      </c>
      <c r="H16" s="25">
        <v>144476621</v>
      </c>
      <c r="I16" s="26">
        <v>186628833</v>
      </c>
      <c r="J16" s="19">
        <f t="shared" si="1"/>
        <v>7.9262147208495035</v>
      </c>
      <c r="K16" s="195">
        <f t="shared" si="1"/>
        <v>-0.01643366594537472</v>
      </c>
    </row>
    <row r="17" spans="1:11" ht="18" customHeight="1">
      <c r="A17" s="196" t="s">
        <v>112</v>
      </c>
      <c r="B17" s="23">
        <v>38587466</v>
      </c>
      <c r="C17" s="24">
        <v>79101041</v>
      </c>
      <c r="D17" s="23">
        <v>45554812</v>
      </c>
      <c r="E17" s="24">
        <v>114749707</v>
      </c>
      <c r="F17" s="19">
        <f t="shared" si="0"/>
        <v>18.055982219718704</v>
      </c>
      <c r="G17" s="20">
        <f t="shared" si="0"/>
        <v>45.06725265474066</v>
      </c>
      <c r="H17" s="25">
        <v>69527739</v>
      </c>
      <c r="I17" s="26">
        <v>165411596</v>
      </c>
      <c r="J17" s="19">
        <f t="shared" si="1"/>
        <v>52.62435722487451</v>
      </c>
      <c r="K17" s="195">
        <f t="shared" si="1"/>
        <v>44.149907066865104</v>
      </c>
    </row>
    <row r="18" spans="1:11" ht="18" customHeight="1">
      <c r="A18" s="196" t="s">
        <v>118</v>
      </c>
      <c r="B18" s="23">
        <v>15164074</v>
      </c>
      <c r="C18" s="24">
        <v>174442386</v>
      </c>
      <c r="D18" s="23">
        <v>16994229</v>
      </c>
      <c r="E18" s="24">
        <v>204485882</v>
      </c>
      <c r="F18" s="19">
        <f>(D18-B18)/B18*100</f>
        <v>12.069019183103432</v>
      </c>
      <c r="G18" s="20">
        <f>(E18-C18)/C18*100</f>
        <v>17.222589468593945</v>
      </c>
      <c r="H18" s="25">
        <v>11893476</v>
      </c>
      <c r="I18" s="26">
        <v>149789595</v>
      </c>
      <c r="J18" s="19">
        <f>(H18-D18)/D18*100</f>
        <v>-30.014618491959826</v>
      </c>
      <c r="K18" s="195">
        <f>(I18-E18)/E18*100</f>
        <v>-26.748197217840204</v>
      </c>
    </row>
    <row r="19" spans="1:11" ht="18" customHeight="1">
      <c r="A19" s="196" t="s">
        <v>13</v>
      </c>
      <c r="B19" s="23">
        <v>14770742</v>
      </c>
      <c r="C19" s="24">
        <v>124044546</v>
      </c>
      <c r="D19" s="23">
        <v>15924282</v>
      </c>
      <c r="E19" s="24">
        <v>134588828</v>
      </c>
      <c r="F19" s="19">
        <f>(D19-B19)/B19*100</f>
        <v>7.809627979420397</v>
      </c>
      <c r="G19" s="20">
        <f>(E19-C19)/C19*100</f>
        <v>8.500399525828408</v>
      </c>
      <c r="H19" s="25">
        <v>16843169</v>
      </c>
      <c r="I19" s="26">
        <v>129097552</v>
      </c>
      <c r="J19" s="19">
        <f>(H19-D19)/D19*100</f>
        <v>5.770351215835038</v>
      </c>
      <c r="K19" s="195">
        <f>(I19-E19)/E19*100</f>
        <v>-4.08003850066961</v>
      </c>
    </row>
    <row r="20" spans="1:11" ht="18" customHeight="1">
      <c r="A20" s="196" t="s">
        <v>10</v>
      </c>
      <c r="B20" s="23">
        <v>16461817</v>
      </c>
      <c r="C20" s="24">
        <v>129918199</v>
      </c>
      <c r="D20" s="23">
        <v>16455059</v>
      </c>
      <c r="E20" s="24">
        <v>135864462</v>
      </c>
      <c r="F20" s="19">
        <f t="shared" si="0"/>
        <v>-0.04105257639542463</v>
      </c>
      <c r="G20" s="20">
        <f t="shared" si="0"/>
        <v>4.576928440949216</v>
      </c>
      <c r="H20" s="25">
        <v>15939768</v>
      </c>
      <c r="I20" s="26">
        <v>127871562</v>
      </c>
      <c r="J20" s="19">
        <f t="shared" si="1"/>
        <v>-3.1315050283320165</v>
      </c>
      <c r="K20" s="195">
        <f t="shared" si="1"/>
        <v>-5.882995363423292</v>
      </c>
    </row>
    <row r="21" spans="1:11" ht="18" customHeight="1">
      <c r="A21" s="196" t="s">
        <v>114</v>
      </c>
      <c r="B21" s="23">
        <v>32191868</v>
      </c>
      <c r="C21" s="24">
        <v>67507154</v>
      </c>
      <c r="D21" s="23">
        <v>34717961</v>
      </c>
      <c r="E21" s="24">
        <v>95802376</v>
      </c>
      <c r="F21" s="19">
        <f t="shared" si="0"/>
        <v>7.846991047552756</v>
      </c>
      <c r="G21" s="20">
        <f t="shared" si="0"/>
        <v>41.914405101420805</v>
      </c>
      <c r="H21" s="25">
        <v>40795153</v>
      </c>
      <c r="I21" s="26">
        <v>115975816</v>
      </c>
      <c r="J21" s="19">
        <f t="shared" si="1"/>
        <v>17.50446116348826</v>
      </c>
      <c r="K21" s="195">
        <f t="shared" si="1"/>
        <v>21.057348306267475</v>
      </c>
    </row>
    <row r="22" spans="1:11" ht="18" customHeight="1">
      <c r="A22" s="196" t="s">
        <v>132</v>
      </c>
      <c r="B22" s="23">
        <v>52280304</v>
      </c>
      <c r="C22" s="24">
        <v>89409752</v>
      </c>
      <c r="D22" s="23">
        <v>56737489</v>
      </c>
      <c r="E22" s="24">
        <v>118922339</v>
      </c>
      <c r="F22" s="19">
        <f>(D22-B22)/B22*100</f>
        <v>8.525552950112916</v>
      </c>
      <c r="G22" s="20">
        <f>(E22-C22)/C22*100</f>
        <v>33.008241651313384</v>
      </c>
      <c r="H22" s="25">
        <v>48649779</v>
      </c>
      <c r="I22" s="26">
        <v>102358922</v>
      </c>
      <c r="J22" s="19">
        <f t="shared" si="1"/>
        <v>-14.254613911447509</v>
      </c>
      <c r="K22" s="195">
        <f t="shared" si="1"/>
        <v>-13.927927367792522</v>
      </c>
    </row>
    <row r="23" spans="1:11" ht="15.75">
      <c r="A23" s="197"/>
      <c r="B23" s="27"/>
      <c r="C23" s="28"/>
      <c r="D23" s="27"/>
      <c r="E23" s="28"/>
      <c r="F23" s="19"/>
      <c r="G23" s="20"/>
      <c r="H23" s="29"/>
      <c r="I23" s="30"/>
      <c r="J23" s="19"/>
      <c r="K23" s="195"/>
    </row>
    <row r="24" spans="1:11" ht="15.75">
      <c r="A24" s="197" t="s">
        <v>92</v>
      </c>
      <c r="B24" s="29">
        <f>B8+B9+B10+B11+B12+B13+B14+B15+B16+B17+B18+B19+B20+B21+B22</f>
        <v>1239207171</v>
      </c>
      <c r="C24" s="30">
        <f>C8+C9+C10+C11+C12+C13+C14+C15+C16+C17+C18+C19+C20+C21+C22</f>
        <v>3357483516</v>
      </c>
      <c r="D24" s="29">
        <f>D8+D9+D10+D11+D12+D13+D14+D15+D16+D17+D18+D19+D20+D21+D22</f>
        <v>1300702838</v>
      </c>
      <c r="E24" s="30">
        <f>E8+E9+E10+E11+E12+E13+E14+E15+E16+E17+E18+E19+E20+E21+E22</f>
        <v>4121829607</v>
      </c>
      <c r="F24" s="31">
        <f>(D24-B24)/B24*100</f>
        <v>4.962500898891264</v>
      </c>
      <c r="G24" s="32">
        <f aca="true" t="shared" si="2" ref="F24:G26">(E24-C24)/C24*100</f>
        <v>22.765445827433812</v>
      </c>
      <c r="H24" s="29">
        <f>H8+H9+H10+H11+H12+H13+H14+H15+H16+H17+H18+H19+H20+H21+H22</f>
        <v>1535779079</v>
      </c>
      <c r="I24" s="30">
        <f>I8+I9+I10+I11+I12+I13+I14+I15+I16+I17+I18+I19+I20+I21+I22</f>
        <v>4400135642</v>
      </c>
      <c r="J24" s="31">
        <f aca="true" t="shared" si="3" ref="J24:K26">(H24-D24)/D24*100</f>
        <v>18.073016690073523</v>
      </c>
      <c r="K24" s="198">
        <f t="shared" si="3"/>
        <v>6.752002424538846</v>
      </c>
    </row>
    <row r="25" spans="1:11" ht="15.75">
      <c r="A25" s="197"/>
      <c r="B25" s="27"/>
      <c r="C25" s="28"/>
      <c r="D25" s="27"/>
      <c r="E25" s="28"/>
      <c r="F25" s="33"/>
      <c r="G25" s="34"/>
      <c r="H25" s="29"/>
      <c r="I25" s="30"/>
      <c r="J25" s="33"/>
      <c r="K25" s="199"/>
    </row>
    <row r="26" spans="1:11" ht="15.75">
      <c r="A26" s="196" t="s">
        <v>93</v>
      </c>
      <c r="B26" s="23">
        <f>B28-B24</f>
        <v>533243069</v>
      </c>
      <c r="C26" s="24">
        <f>C28-C24</f>
        <v>1308456301</v>
      </c>
      <c r="D26" s="23">
        <f>D28-D24</f>
        <v>590393069</v>
      </c>
      <c r="E26" s="24">
        <f>E28-E24</f>
        <v>1539402114</v>
      </c>
      <c r="F26" s="35">
        <f t="shared" si="2"/>
        <v>10.717438879641584</v>
      </c>
      <c r="G26" s="36">
        <f t="shared" si="2"/>
        <v>17.650250361704668</v>
      </c>
      <c r="H26" s="25">
        <f>H28-H24</f>
        <v>575842678</v>
      </c>
      <c r="I26" s="26">
        <f>I28-I24</f>
        <v>1547685322</v>
      </c>
      <c r="J26" s="35">
        <f t="shared" si="3"/>
        <v>-2.4645260528964643</v>
      </c>
      <c r="K26" s="200">
        <f t="shared" si="3"/>
        <v>0.5380795520981075</v>
      </c>
    </row>
    <row r="27" spans="1:11" ht="15.75">
      <c r="A27" s="197"/>
      <c r="B27" s="27"/>
      <c r="C27" s="28"/>
      <c r="D27" s="27"/>
      <c r="E27" s="28"/>
      <c r="F27" s="33"/>
      <c r="G27" s="34"/>
      <c r="H27" s="29"/>
      <c r="I27" s="30"/>
      <c r="J27" s="33"/>
      <c r="K27" s="199"/>
    </row>
    <row r="28" spans="1:11" ht="15.75">
      <c r="A28" s="201" t="s">
        <v>40</v>
      </c>
      <c r="B28" s="26">
        <v>1772450240</v>
      </c>
      <c r="C28" s="71">
        <v>4665939817</v>
      </c>
      <c r="D28" s="26">
        <v>1891095907</v>
      </c>
      <c r="E28" s="71">
        <v>5661231721</v>
      </c>
      <c r="F28" s="37">
        <f>(D28-B28)/B28*100</f>
        <v>6.693878582453181</v>
      </c>
      <c r="G28" s="38">
        <f>(E28-C28)/C28*100</f>
        <v>21.331006035991486</v>
      </c>
      <c r="H28" s="26">
        <v>2111621757</v>
      </c>
      <c r="I28" s="71">
        <v>5947820964</v>
      </c>
      <c r="J28" s="37">
        <f>(H28-D28)/D28*100</f>
        <v>11.661272661196659</v>
      </c>
      <c r="K28" s="202">
        <f>(I28-E28)/E28*100</f>
        <v>5.0623125341595605</v>
      </c>
    </row>
    <row r="29" spans="1:11" ht="15.75">
      <c r="A29" s="197"/>
      <c r="B29" s="27"/>
      <c r="C29" s="28"/>
      <c r="D29" s="27"/>
      <c r="E29" s="28"/>
      <c r="F29" s="33"/>
      <c r="G29" s="34"/>
      <c r="H29" s="29"/>
      <c r="I29" s="30"/>
      <c r="J29" s="33"/>
      <c r="K29" s="199"/>
    </row>
    <row r="30" spans="1:11" ht="14.25">
      <c r="A30" s="203" t="s">
        <v>94</v>
      </c>
      <c r="B30" s="39"/>
      <c r="C30" s="40">
        <f>(C24*100)/C28</f>
        <v>71.95728294152578</v>
      </c>
      <c r="D30" s="39"/>
      <c r="E30" s="40">
        <f>(E24*100)/E28</f>
        <v>72.8080002751048</v>
      </c>
      <c r="F30" s="37"/>
      <c r="G30" s="38">
        <f>(E30-C30)/C30*100</f>
        <v>1.1822532741687044</v>
      </c>
      <c r="H30" s="39"/>
      <c r="I30" s="40">
        <f>(I24*100)/I28</f>
        <v>73.97895243707607</v>
      </c>
      <c r="J30" s="37"/>
      <c r="K30" s="202">
        <f>(I30-E30)/E30*100</f>
        <v>1.6082740324508744</v>
      </c>
    </row>
    <row r="31" spans="1:11" ht="15">
      <c r="A31" s="204"/>
      <c r="B31" s="28"/>
      <c r="C31" s="28"/>
      <c r="D31" s="28"/>
      <c r="E31" s="28"/>
      <c r="F31" s="41"/>
      <c r="G31" s="41"/>
      <c r="H31" s="28"/>
      <c r="I31" s="28"/>
      <c r="J31" s="41"/>
      <c r="K31" s="205"/>
    </row>
    <row r="32" spans="1:11" ht="15" thickBot="1">
      <c r="A32" s="206" t="s">
        <v>157</v>
      </c>
      <c r="B32" s="207"/>
      <c r="C32" s="207"/>
      <c r="D32" s="208"/>
      <c r="E32" s="208"/>
      <c r="F32" s="209"/>
      <c r="G32" s="209"/>
      <c r="H32" s="208"/>
      <c r="I32" s="208"/>
      <c r="J32" s="209"/>
      <c r="K32" s="210"/>
    </row>
    <row r="33" spans="1:11" ht="14.25" thickTop="1">
      <c r="A33" s="113" t="s">
        <v>161</v>
      </c>
      <c r="B33" s="9"/>
      <c r="C33" s="9"/>
      <c r="D33" s="9"/>
      <c r="E33" s="9"/>
      <c r="F33" s="42"/>
      <c r="G33" s="42"/>
      <c r="H33" s="9"/>
      <c r="I33" s="9"/>
      <c r="J33" s="42"/>
      <c r="K33" s="42"/>
    </row>
    <row r="34" spans="1:11" ht="13.5">
      <c r="A34" s="70"/>
      <c r="B34" s="70"/>
      <c r="C34" s="70"/>
      <c r="D34" s="10"/>
      <c r="E34" s="10"/>
      <c r="F34" s="10"/>
      <c r="G34" s="10"/>
      <c r="H34" s="10"/>
      <c r="I34" s="10"/>
      <c r="J34" s="10"/>
      <c r="K34" s="10"/>
    </row>
    <row r="35" spans="1:11" ht="13.5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27" thickTop="1">
      <c r="A36" s="189" t="s">
        <v>95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1"/>
    </row>
    <row r="37" spans="1:11" ht="23.25">
      <c r="A37" s="297" t="s">
        <v>156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9"/>
    </row>
    <row r="38" spans="1:11" ht="12.75">
      <c r="A38" s="171"/>
      <c r="B38" s="1"/>
      <c r="C38" s="1"/>
      <c r="D38" s="1"/>
      <c r="E38" s="1"/>
      <c r="F38" s="73"/>
      <c r="G38" s="73"/>
      <c r="H38" s="73"/>
      <c r="I38" s="73"/>
      <c r="J38" s="73"/>
      <c r="K38" s="137"/>
    </row>
    <row r="39" spans="1:11" ht="18">
      <c r="A39" s="171"/>
      <c r="B39" s="2">
        <v>2003</v>
      </c>
      <c r="C39" s="2"/>
      <c r="D39" s="2">
        <v>2004</v>
      </c>
      <c r="E39" s="2"/>
      <c r="F39" s="233" t="s">
        <v>135</v>
      </c>
      <c r="G39" s="233" t="s">
        <v>135</v>
      </c>
      <c r="H39" s="75">
        <v>2005</v>
      </c>
      <c r="I39" s="75"/>
      <c r="J39" s="233" t="s">
        <v>154</v>
      </c>
      <c r="K39" s="238" t="s">
        <v>154</v>
      </c>
    </row>
    <row r="40" spans="1:11" ht="18">
      <c r="A40" s="171"/>
      <c r="B40" s="2" t="s">
        <v>129</v>
      </c>
      <c r="C40" s="2"/>
      <c r="D40" s="2" t="s">
        <v>129</v>
      </c>
      <c r="E40" s="2"/>
      <c r="F40" s="233" t="s">
        <v>2</v>
      </c>
      <c r="G40" s="233" t="s">
        <v>2</v>
      </c>
      <c r="H40" s="75" t="s">
        <v>129</v>
      </c>
      <c r="I40" s="75"/>
      <c r="J40" s="233" t="s">
        <v>2</v>
      </c>
      <c r="K40" s="238" t="s">
        <v>2</v>
      </c>
    </row>
    <row r="41" spans="1:11" ht="15">
      <c r="A41" s="192"/>
      <c r="B41" s="12"/>
      <c r="C41" s="4"/>
      <c r="D41" s="12"/>
      <c r="E41" s="4"/>
      <c r="F41" s="234" t="s">
        <v>3</v>
      </c>
      <c r="G41" s="235" t="s">
        <v>4</v>
      </c>
      <c r="H41" s="14"/>
      <c r="I41" s="6"/>
      <c r="J41" s="234" t="s">
        <v>4</v>
      </c>
      <c r="K41" s="239" t="s">
        <v>4</v>
      </c>
    </row>
    <row r="42" spans="1:11" ht="15">
      <c r="A42" s="193"/>
      <c r="B42" s="15" t="s">
        <v>5</v>
      </c>
      <c r="C42" s="8" t="s">
        <v>6</v>
      </c>
      <c r="D42" s="16" t="s">
        <v>5</v>
      </c>
      <c r="E42" s="11" t="s">
        <v>6</v>
      </c>
      <c r="F42" s="236" t="s">
        <v>7</v>
      </c>
      <c r="G42" s="237" t="s">
        <v>8</v>
      </c>
      <c r="H42" s="16" t="s">
        <v>5</v>
      </c>
      <c r="I42" s="11" t="s">
        <v>6</v>
      </c>
      <c r="J42" s="236" t="s">
        <v>7</v>
      </c>
      <c r="K42" s="240" t="s">
        <v>8</v>
      </c>
    </row>
    <row r="43" spans="1:11" ht="18" customHeight="1">
      <c r="A43" s="194" t="s">
        <v>107</v>
      </c>
      <c r="B43" s="17">
        <v>2164259</v>
      </c>
      <c r="C43" s="18">
        <v>62027765</v>
      </c>
      <c r="D43" s="17">
        <v>3304054</v>
      </c>
      <c r="E43" s="18">
        <v>131367758</v>
      </c>
      <c r="F43" s="19">
        <f aca="true" t="shared" si="4" ref="F43:G57">(D43-B43)/B43*100</f>
        <v>52.664445429128406</v>
      </c>
      <c r="G43" s="20">
        <f t="shared" si="4"/>
        <v>111.78863691122838</v>
      </c>
      <c r="H43" s="21">
        <v>4045550</v>
      </c>
      <c r="I43" s="22">
        <v>156383622</v>
      </c>
      <c r="J43" s="19">
        <f aca="true" t="shared" si="5" ref="J43:K57">(H43-D43)/D43*100</f>
        <v>22.442006093120753</v>
      </c>
      <c r="K43" s="195">
        <f t="shared" si="5"/>
        <v>19.04262079284325</v>
      </c>
    </row>
    <row r="44" spans="1:11" ht="18" customHeight="1">
      <c r="A44" s="196" t="s">
        <v>11</v>
      </c>
      <c r="B44" s="23">
        <v>290634</v>
      </c>
      <c r="C44" s="24">
        <v>70747912</v>
      </c>
      <c r="D44" s="23">
        <v>379055</v>
      </c>
      <c r="E44" s="24">
        <v>80625036</v>
      </c>
      <c r="F44" s="19">
        <f t="shared" si="4"/>
        <v>30.423487960802937</v>
      </c>
      <c r="G44" s="20">
        <f t="shared" si="4"/>
        <v>13.961011315782718</v>
      </c>
      <c r="H44" s="25">
        <v>324422</v>
      </c>
      <c r="I44" s="26">
        <v>90319290</v>
      </c>
      <c r="J44" s="19">
        <f t="shared" si="5"/>
        <v>-14.4129479890781</v>
      </c>
      <c r="K44" s="195">
        <f t="shared" si="5"/>
        <v>12.023875561432309</v>
      </c>
    </row>
    <row r="45" spans="1:11" ht="18" customHeight="1">
      <c r="A45" s="196" t="s">
        <v>108</v>
      </c>
      <c r="B45" s="23">
        <v>5112455</v>
      </c>
      <c r="C45" s="24">
        <v>9660321</v>
      </c>
      <c r="D45" s="23">
        <v>3846819</v>
      </c>
      <c r="E45" s="24">
        <v>21691231</v>
      </c>
      <c r="F45" s="19">
        <f t="shared" si="4"/>
        <v>-24.75593428206214</v>
      </c>
      <c r="G45" s="20">
        <f t="shared" si="4"/>
        <v>124.53944335804161</v>
      </c>
      <c r="H45" s="25">
        <v>5107835</v>
      </c>
      <c r="I45" s="26">
        <v>48349569</v>
      </c>
      <c r="J45" s="19">
        <f t="shared" si="5"/>
        <v>32.78074689763152</v>
      </c>
      <c r="K45" s="195">
        <f t="shared" si="5"/>
        <v>122.89914758641407</v>
      </c>
    </row>
    <row r="46" spans="1:11" ht="18" customHeight="1">
      <c r="A46" s="196" t="s">
        <v>111</v>
      </c>
      <c r="B46" s="23">
        <v>1005651</v>
      </c>
      <c r="C46" s="24">
        <v>7142759</v>
      </c>
      <c r="D46" s="23">
        <v>670630</v>
      </c>
      <c r="E46" s="24">
        <v>21372061</v>
      </c>
      <c r="F46" s="19">
        <f t="shared" si="4"/>
        <v>-33.31384347054793</v>
      </c>
      <c r="G46" s="20">
        <f t="shared" si="4"/>
        <v>199.21296518614167</v>
      </c>
      <c r="H46" s="25">
        <v>522264</v>
      </c>
      <c r="I46" s="26">
        <v>40373722</v>
      </c>
      <c r="J46" s="19">
        <f t="shared" si="5"/>
        <v>-22.123376526549663</v>
      </c>
      <c r="K46" s="195">
        <f t="shared" si="5"/>
        <v>88.90888436075491</v>
      </c>
    </row>
    <row r="47" spans="1:11" ht="18" customHeight="1">
      <c r="A47" s="196" t="s">
        <v>9</v>
      </c>
      <c r="B47" s="23">
        <v>734640</v>
      </c>
      <c r="C47" s="24">
        <v>28138155</v>
      </c>
      <c r="D47" s="23">
        <v>677952</v>
      </c>
      <c r="E47" s="24">
        <v>29903846</v>
      </c>
      <c r="F47" s="19">
        <f t="shared" si="4"/>
        <v>-7.716432538386149</v>
      </c>
      <c r="G47" s="20">
        <f t="shared" si="4"/>
        <v>6.2750773815838325</v>
      </c>
      <c r="H47" s="25">
        <v>847704</v>
      </c>
      <c r="I47" s="26">
        <v>29992451</v>
      </c>
      <c r="J47" s="19">
        <f t="shared" si="5"/>
        <v>25.038940809968846</v>
      </c>
      <c r="K47" s="195">
        <f t="shared" si="5"/>
        <v>0.29629967998096296</v>
      </c>
    </row>
    <row r="48" spans="1:11" ht="18" customHeight="1">
      <c r="A48" s="196" t="s">
        <v>112</v>
      </c>
      <c r="B48" s="23">
        <v>822378</v>
      </c>
      <c r="C48" s="24">
        <v>5684876</v>
      </c>
      <c r="D48" s="23">
        <v>332180</v>
      </c>
      <c r="E48" s="24">
        <v>20892877</v>
      </c>
      <c r="F48" s="19">
        <f t="shared" si="4"/>
        <v>-59.60738249320872</v>
      </c>
      <c r="G48" s="20">
        <f t="shared" si="4"/>
        <v>267.5168464536429</v>
      </c>
      <c r="H48" s="25">
        <v>136126</v>
      </c>
      <c r="I48" s="26">
        <v>27485972</v>
      </c>
      <c r="J48" s="19">
        <f t="shared" si="5"/>
        <v>-59.02041062074779</v>
      </c>
      <c r="K48" s="195">
        <f t="shared" si="5"/>
        <v>31.556664024777444</v>
      </c>
    </row>
    <row r="49" spans="1:11" ht="18" customHeight="1">
      <c r="A49" s="196" t="s">
        <v>17</v>
      </c>
      <c r="B49" s="23">
        <v>372094</v>
      </c>
      <c r="C49" s="24">
        <v>40032580</v>
      </c>
      <c r="D49" s="23">
        <v>309948</v>
      </c>
      <c r="E49" s="24">
        <v>40260080</v>
      </c>
      <c r="F49" s="19">
        <f t="shared" si="4"/>
        <v>-16.701693658054147</v>
      </c>
      <c r="G49" s="20">
        <f t="shared" si="4"/>
        <v>0.5682871301325071</v>
      </c>
      <c r="H49" s="25">
        <v>351132</v>
      </c>
      <c r="I49" s="26">
        <v>26809449</v>
      </c>
      <c r="J49" s="19">
        <f t="shared" si="5"/>
        <v>13.287390142862673</v>
      </c>
      <c r="K49" s="195">
        <f t="shared" si="5"/>
        <v>-33.4093499069053</v>
      </c>
    </row>
    <row r="50" spans="1:11" ht="18" customHeight="1">
      <c r="A50" s="196" t="s">
        <v>150</v>
      </c>
      <c r="B50" s="23">
        <v>31549</v>
      </c>
      <c r="C50" s="24">
        <v>4074280</v>
      </c>
      <c r="D50" s="23">
        <v>28151</v>
      </c>
      <c r="E50" s="24">
        <v>18796557</v>
      </c>
      <c r="F50" s="19">
        <f t="shared" si="4"/>
        <v>-10.770547402453326</v>
      </c>
      <c r="G50" s="20">
        <f t="shared" si="4"/>
        <v>361.34671647505814</v>
      </c>
      <c r="H50" s="25">
        <v>69276</v>
      </c>
      <c r="I50" s="26">
        <v>26026303</v>
      </c>
      <c r="J50" s="19">
        <f t="shared" si="5"/>
        <v>146.0871727469717</v>
      </c>
      <c r="K50" s="195">
        <f t="shared" si="5"/>
        <v>38.46313981863806</v>
      </c>
    </row>
    <row r="51" spans="1:11" ht="18" customHeight="1">
      <c r="A51" s="196" t="s">
        <v>126</v>
      </c>
      <c r="B51" s="23">
        <v>1030234</v>
      </c>
      <c r="C51" s="24">
        <v>12759583</v>
      </c>
      <c r="D51" s="23">
        <v>672270</v>
      </c>
      <c r="E51" s="24">
        <v>23041543</v>
      </c>
      <c r="F51" s="19">
        <f t="shared" si="4"/>
        <v>-34.74589268069196</v>
      </c>
      <c r="G51" s="20">
        <f t="shared" si="4"/>
        <v>80.5822572728278</v>
      </c>
      <c r="H51" s="25">
        <v>299073</v>
      </c>
      <c r="I51" s="26">
        <v>23733755</v>
      </c>
      <c r="J51" s="19">
        <f t="shared" si="5"/>
        <v>-55.512963541434246</v>
      </c>
      <c r="K51" s="195">
        <f t="shared" si="5"/>
        <v>3.0041911689681546</v>
      </c>
    </row>
    <row r="52" spans="1:11" ht="18" customHeight="1">
      <c r="A52" s="196" t="s">
        <v>10</v>
      </c>
      <c r="B52" s="23">
        <v>169897</v>
      </c>
      <c r="C52" s="24">
        <v>20350732</v>
      </c>
      <c r="D52" s="23">
        <v>131180</v>
      </c>
      <c r="E52" s="24">
        <v>20926399</v>
      </c>
      <c r="F52" s="19">
        <f t="shared" si="4"/>
        <v>-22.788513040253804</v>
      </c>
      <c r="G52" s="20">
        <f t="shared" si="4"/>
        <v>2.8287287159990115</v>
      </c>
      <c r="H52" s="25">
        <v>316648</v>
      </c>
      <c r="I52" s="26">
        <v>22260940</v>
      </c>
      <c r="J52" s="19">
        <f t="shared" si="5"/>
        <v>141.38435737155055</v>
      </c>
      <c r="K52" s="195">
        <f t="shared" si="5"/>
        <v>6.37730839405289</v>
      </c>
    </row>
    <row r="53" spans="1:11" ht="18" customHeight="1">
      <c r="A53" s="196" t="s">
        <v>115</v>
      </c>
      <c r="B53" s="23">
        <v>59682</v>
      </c>
      <c r="C53" s="24">
        <v>6856206</v>
      </c>
      <c r="D53" s="23">
        <v>118489</v>
      </c>
      <c r="E53" s="24">
        <v>13463670</v>
      </c>
      <c r="F53" s="19">
        <f t="shared" si="4"/>
        <v>98.53389631714755</v>
      </c>
      <c r="G53" s="20">
        <f t="shared" si="4"/>
        <v>96.37201682679895</v>
      </c>
      <c r="H53" s="25">
        <v>78406</v>
      </c>
      <c r="I53" s="26">
        <v>20788897</v>
      </c>
      <c r="J53" s="19">
        <f t="shared" si="5"/>
        <v>-33.82845664998438</v>
      </c>
      <c r="K53" s="195">
        <f t="shared" si="5"/>
        <v>54.40735698364561</v>
      </c>
    </row>
    <row r="54" spans="1:11" ht="18" customHeight="1">
      <c r="A54" s="196" t="s">
        <v>13</v>
      </c>
      <c r="B54" s="23">
        <v>372056</v>
      </c>
      <c r="C54" s="24">
        <v>29884174</v>
      </c>
      <c r="D54" s="23">
        <v>322214</v>
      </c>
      <c r="E54" s="24">
        <v>17405970</v>
      </c>
      <c r="F54" s="19">
        <f t="shared" si="4"/>
        <v>-13.396370438858666</v>
      </c>
      <c r="G54" s="20">
        <f t="shared" si="4"/>
        <v>-41.75522468849231</v>
      </c>
      <c r="H54" s="25">
        <v>343300</v>
      </c>
      <c r="I54" s="26">
        <v>17864528</v>
      </c>
      <c r="J54" s="19">
        <f t="shared" si="5"/>
        <v>6.544098021811591</v>
      </c>
      <c r="K54" s="195">
        <f t="shared" si="5"/>
        <v>2.6344869030568248</v>
      </c>
    </row>
    <row r="55" spans="1:11" ht="18" customHeight="1">
      <c r="A55" s="196" t="s">
        <v>125</v>
      </c>
      <c r="B55" s="23">
        <v>592528</v>
      </c>
      <c r="C55" s="24">
        <v>4582616</v>
      </c>
      <c r="D55" s="23">
        <v>733316</v>
      </c>
      <c r="E55" s="24">
        <v>12356201</v>
      </c>
      <c r="F55" s="19">
        <f t="shared" si="4"/>
        <v>23.76056490157427</v>
      </c>
      <c r="G55" s="20">
        <f t="shared" si="4"/>
        <v>169.6320398654393</v>
      </c>
      <c r="H55" s="25">
        <v>1138072</v>
      </c>
      <c r="I55" s="26">
        <v>16240964</v>
      </c>
      <c r="J55" s="19">
        <f t="shared" si="5"/>
        <v>55.19530461629093</v>
      </c>
      <c r="K55" s="195">
        <f t="shared" si="5"/>
        <v>31.439784768797463</v>
      </c>
    </row>
    <row r="56" spans="1:11" ht="18" customHeight="1">
      <c r="A56" s="196" t="s">
        <v>110</v>
      </c>
      <c r="B56" s="23">
        <v>94329</v>
      </c>
      <c r="C56" s="24">
        <v>8800096</v>
      </c>
      <c r="D56" s="23">
        <v>88696</v>
      </c>
      <c r="E56" s="24">
        <v>18024348</v>
      </c>
      <c r="F56" s="19">
        <f t="shared" si="4"/>
        <v>-5.971652408061147</v>
      </c>
      <c r="G56" s="20">
        <f t="shared" si="4"/>
        <v>104.81990196470583</v>
      </c>
      <c r="H56" s="25">
        <v>96869</v>
      </c>
      <c r="I56" s="26">
        <v>15517731</v>
      </c>
      <c r="J56" s="19">
        <f t="shared" si="5"/>
        <v>9.214620726977541</v>
      </c>
      <c r="K56" s="195">
        <f t="shared" si="5"/>
        <v>-13.906838682874964</v>
      </c>
    </row>
    <row r="57" spans="1:11" ht="18" customHeight="1">
      <c r="A57" s="196" t="s">
        <v>130</v>
      </c>
      <c r="B57" s="27">
        <v>6278</v>
      </c>
      <c r="C57" s="28">
        <v>5534093</v>
      </c>
      <c r="D57" s="27">
        <v>51164</v>
      </c>
      <c r="E57" s="28">
        <v>10419720</v>
      </c>
      <c r="F57" s="19">
        <f t="shared" si="4"/>
        <v>714.9729213125199</v>
      </c>
      <c r="G57" s="20">
        <f t="shared" si="4"/>
        <v>88.2823436469174</v>
      </c>
      <c r="H57" s="29">
        <v>180213</v>
      </c>
      <c r="I57" s="30">
        <v>15460513</v>
      </c>
      <c r="J57" s="19">
        <f t="shared" si="5"/>
        <v>252.22617465405364</v>
      </c>
      <c r="K57" s="195">
        <f t="shared" si="5"/>
        <v>48.377432407012854</v>
      </c>
    </row>
    <row r="58" spans="1:11" ht="15.75">
      <c r="A58" s="197"/>
      <c r="B58" s="27"/>
      <c r="C58" s="28"/>
      <c r="D58" s="27"/>
      <c r="E58" s="28"/>
      <c r="F58" s="33"/>
      <c r="G58" s="34"/>
      <c r="H58" s="29"/>
      <c r="I58" s="30"/>
      <c r="J58" s="33"/>
      <c r="K58" s="199"/>
    </row>
    <row r="59" spans="1:11" ht="15.75">
      <c r="A59" s="197" t="s">
        <v>92</v>
      </c>
      <c r="B59" s="29">
        <f>B43+B44+B45+B46+B47+B48+B49+B50+B51+B52+B53+B54+B55+B56+B57</f>
        <v>12858664</v>
      </c>
      <c r="C59" s="30">
        <f>C43+C44+C45+C46+C47+C48+C49+C50+C51+C52+C53+C54+C55+C56+C57</f>
        <v>316276148</v>
      </c>
      <c r="D59" s="29">
        <f>D43+D44+D45+D46+D47+D48+D49+D50+D51+D52+D53+D54+D55+D56+D57</f>
        <v>11666118</v>
      </c>
      <c r="E59" s="30">
        <f>E43+E44+E45+E46+E47+E48+E49+E50+E51+E52+E53+E54+E55+E56+E57</f>
        <v>480547297</v>
      </c>
      <c r="F59" s="37">
        <f aca="true" t="shared" si="6" ref="F59:G61">(D59-B59)/B59*100</f>
        <v>-9.274260529709775</v>
      </c>
      <c r="G59" s="38">
        <f t="shared" si="6"/>
        <v>51.939151921124314</v>
      </c>
      <c r="H59" s="29">
        <f>H43+H44+H45+H46+H47+H48+H49+H50+H51+H52+H53+H54+H55+H56+H57</f>
        <v>13856890</v>
      </c>
      <c r="I59" s="30">
        <f>I43+I44+I45+I46+I47+I48+I49+I50+I51+I52+I53+I54+I55+I56+I57</f>
        <v>577607706</v>
      </c>
      <c r="J59" s="37">
        <f aca="true" t="shared" si="7" ref="J59:K61">(H59-D59)/D59*100</f>
        <v>18.77892886048298</v>
      </c>
      <c r="K59" s="202">
        <f t="shared" si="7"/>
        <v>20.19788886670192</v>
      </c>
    </row>
    <row r="60" spans="1:11" ht="15.75">
      <c r="A60" s="197"/>
      <c r="B60" s="27"/>
      <c r="C60" s="28"/>
      <c r="D60" s="27"/>
      <c r="E60" s="28"/>
      <c r="F60" s="33"/>
      <c r="G60" s="34"/>
      <c r="H60" s="29"/>
      <c r="I60" s="30"/>
      <c r="J60" s="33"/>
      <c r="K60" s="199"/>
    </row>
    <row r="61" spans="1:11" ht="15.75">
      <c r="A61" s="196" t="s">
        <v>93</v>
      </c>
      <c r="B61" s="23">
        <f>B63-B59</f>
        <v>12155460</v>
      </c>
      <c r="C61" s="24">
        <f>C63-C59</f>
        <v>89821230</v>
      </c>
      <c r="D61" s="23">
        <f>D63-D59</f>
        <v>7911521</v>
      </c>
      <c r="E61" s="24">
        <f>E63-E59</f>
        <v>142026858</v>
      </c>
      <c r="F61" s="35">
        <f t="shared" si="6"/>
        <v>-34.913849414172724</v>
      </c>
      <c r="G61" s="36">
        <f t="shared" si="6"/>
        <v>58.121702408216855</v>
      </c>
      <c r="H61" s="25">
        <f>H63-H59</f>
        <v>10390885</v>
      </c>
      <c r="I61" s="26">
        <f>I63-I59</f>
        <v>173170760</v>
      </c>
      <c r="J61" s="35">
        <f t="shared" si="7"/>
        <v>31.338651569021934</v>
      </c>
      <c r="K61" s="200">
        <f t="shared" si="7"/>
        <v>21.928177838025537</v>
      </c>
    </row>
    <row r="62" spans="1:11" ht="15.75">
      <c r="A62" s="197"/>
      <c r="B62" s="27"/>
      <c r="C62" s="28"/>
      <c r="D62" s="27"/>
      <c r="E62" s="28"/>
      <c r="F62" s="33"/>
      <c r="G62" s="34"/>
      <c r="H62" s="29"/>
      <c r="I62" s="30"/>
      <c r="J62" s="33"/>
      <c r="K62" s="199"/>
    </row>
    <row r="63" spans="1:11" ht="15.75">
      <c r="A63" s="201" t="s">
        <v>96</v>
      </c>
      <c r="B63" s="26">
        <v>25014124</v>
      </c>
      <c r="C63" s="71">
        <v>406097378</v>
      </c>
      <c r="D63" s="26">
        <v>19577639</v>
      </c>
      <c r="E63" s="71">
        <v>622574155</v>
      </c>
      <c r="F63" s="37">
        <f>(D63-B63)/B63*100</f>
        <v>-21.733661350683317</v>
      </c>
      <c r="G63" s="38">
        <f>(E63-C63)/C63*100</f>
        <v>53.306617754128915</v>
      </c>
      <c r="H63" s="26">
        <v>24247775</v>
      </c>
      <c r="I63" s="71">
        <v>750778466</v>
      </c>
      <c r="J63" s="37">
        <f>(H63-D63)/D63*100</f>
        <v>23.85443924060506</v>
      </c>
      <c r="K63" s="202">
        <f>(I63-E63)/E63*100</f>
        <v>20.592616955003535</v>
      </c>
    </row>
    <row r="64" spans="1:11" ht="15.75">
      <c r="A64" s="197"/>
      <c r="B64" s="27"/>
      <c r="C64" s="28"/>
      <c r="D64" s="27"/>
      <c r="E64" s="28"/>
      <c r="F64" s="33"/>
      <c r="G64" s="34"/>
      <c r="H64" s="29"/>
      <c r="I64" s="30"/>
      <c r="J64" s="33"/>
      <c r="K64" s="199"/>
    </row>
    <row r="65" spans="1:11" ht="14.25">
      <c r="A65" s="203" t="s">
        <v>94</v>
      </c>
      <c r="B65" s="39"/>
      <c r="C65" s="40">
        <f>(C59*100)/C63</f>
        <v>77.8818493134915</v>
      </c>
      <c r="D65" s="39"/>
      <c r="E65" s="40">
        <f>(E59*100)/E63</f>
        <v>77.18715805027274</v>
      </c>
      <c r="F65" s="37"/>
      <c r="G65" s="38">
        <f>(E65-C65)/C65*100</f>
        <v>-0.8919809549237502</v>
      </c>
      <c r="H65" s="39"/>
      <c r="I65" s="40">
        <f>(I59*100)/I63</f>
        <v>76.93450627018916</v>
      </c>
      <c r="J65" s="37"/>
      <c r="K65" s="202">
        <f>(I65-E65)/E65*100</f>
        <v>-0.32732359431996105</v>
      </c>
    </row>
    <row r="66" spans="1:11" ht="15">
      <c r="A66" s="204"/>
      <c r="B66" s="43"/>
      <c r="C66" s="43"/>
      <c r="D66" s="43"/>
      <c r="E66" s="43"/>
      <c r="F66" s="42"/>
      <c r="G66" s="42"/>
      <c r="H66" s="44"/>
      <c r="I66" s="44"/>
      <c r="J66" s="42"/>
      <c r="K66" s="211"/>
    </row>
    <row r="67" spans="1:11" ht="15" thickBot="1">
      <c r="A67" s="206" t="s">
        <v>157</v>
      </c>
      <c r="B67" s="207"/>
      <c r="C67" s="212"/>
      <c r="D67" s="213"/>
      <c r="E67" s="213"/>
      <c r="F67" s="214"/>
      <c r="G67" s="214"/>
      <c r="H67" s="215"/>
      <c r="I67" s="215"/>
      <c r="J67" s="214"/>
      <c r="K67" s="216"/>
    </row>
    <row r="68" spans="1:11" ht="14.25" thickTop="1">
      <c r="A68" s="113" t="s">
        <v>161</v>
      </c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3.5">
      <c r="A69" s="70"/>
      <c r="B69" s="70"/>
      <c r="C69" s="70"/>
      <c r="D69" s="10"/>
      <c r="E69" s="10"/>
      <c r="F69" s="10"/>
      <c r="G69" s="10"/>
      <c r="H69" s="10"/>
      <c r="I69" s="10"/>
      <c r="J69" s="10"/>
      <c r="K69" s="10"/>
    </row>
    <row r="70" spans="1:11" ht="13.5" thickBo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7" thickTop="1">
      <c r="A71" s="189" t="s">
        <v>97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1"/>
    </row>
    <row r="72" spans="1:11" ht="23.25">
      <c r="A72" s="297" t="s">
        <v>156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1:11" ht="12.75">
      <c r="A73" s="171"/>
      <c r="B73" s="1"/>
      <c r="C73" s="1"/>
      <c r="D73" s="1"/>
      <c r="E73" s="1"/>
      <c r="F73" s="73"/>
      <c r="G73" s="73"/>
      <c r="H73" s="73"/>
      <c r="I73" s="73"/>
      <c r="J73" s="73"/>
      <c r="K73" s="137"/>
    </row>
    <row r="74" spans="1:11" ht="18">
      <c r="A74" s="171"/>
      <c r="B74" s="2">
        <v>2003</v>
      </c>
      <c r="C74" s="2"/>
      <c r="D74" s="2">
        <v>2004</v>
      </c>
      <c r="E74" s="2"/>
      <c r="F74" s="233" t="s">
        <v>135</v>
      </c>
      <c r="G74" s="233" t="s">
        <v>135</v>
      </c>
      <c r="H74" s="75">
        <v>2005</v>
      </c>
      <c r="I74" s="75"/>
      <c r="J74" s="233" t="s">
        <v>154</v>
      </c>
      <c r="K74" s="238" t="s">
        <v>154</v>
      </c>
    </row>
    <row r="75" spans="1:11" ht="18">
      <c r="A75" s="171"/>
      <c r="B75" s="2" t="s">
        <v>129</v>
      </c>
      <c r="C75" s="2"/>
      <c r="D75" s="2" t="s">
        <v>129</v>
      </c>
      <c r="E75" s="2"/>
      <c r="F75" s="233" t="s">
        <v>2</v>
      </c>
      <c r="G75" s="233" t="s">
        <v>2</v>
      </c>
      <c r="H75" s="75" t="s">
        <v>129</v>
      </c>
      <c r="I75" s="75"/>
      <c r="J75" s="233" t="s">
        <v>2</v>
      </c>
      <c r="K75" s="238" t="s">
        <v>2</v>
      </c>
    </row>
    <row r="76" spans="1:11" ht="15">
      <c r="A76" s="192"/>
      <c r="B76" s="12"/>
      <c r="C76" s="4"/>
      <c r="D76" s="12"/>
      <c r="E76" s="4"/>
      <c r="F76" s="234" t="s">
        <v>3</v>
      </c>
      <c r="G76" s="235" t="s">
        <v>4</v>
      </c>
      <c r="H76" s="14"/>
      <c r="I76" s="6"/>
      <c r="J76" s="234" t="s">
        <v>4</v>
      </c>
      <c r="K76" s="239" t="s">
        <v>4</v>
      </c>
    </row>
    <row r="77" spans="1:11" ht="15">
      <c r="A77" s="193"/>
      <c r="B77" s="15" t="s">
        <v>5</v>
      </c>
      <c r="C77" s="8" t="s">
        <v>6</v>
      </c>
      <c r="D77" s="16" t="s">
        <v>5</v>
      </c>
      <c r="E77" s="11" t="s">
        <v>6</v>
      </c>
      <c r="F77" s="236" t="s">
        <v>7</v>
      </c>
      <c r="G77" s="237" t="s">
        <v>8</v>
      </c>
      <c r="H77" s="16" t="s">
        <v>5</v>
      </c>
      <c r="I77" s="11" t="s">
        <v>6</v>
      </c>
      <c r="J77" s="236" t="s">
        <v>7</v>
      </c>
      <c r="K77" s="240" t="s">
        <v>8</v>
      </c>
    </row>
    <row r="78" spans="1:11" ht="18" customHeight="1">
      <c r="A78" s="194" t="s">
        <v>11</v>
      </c>
      <c r="B78" s="17">
        <v>118748901</v>
      </c>
      <c r="C78" s="18">
        <v>410378603</v>
      </c>
      <c r="D78" s="17">
        <v>121910261</v>
      </c>
      <c r="E78" s="18">
        <v>497060785</v>
      </c>
      <c r="F78" s="19">
        <f aca="true" t="shared" si="8" ref="F78:G92">(D78-B78)/B78*100</f>
        <v>2.6622225329057994</v>
      </c>
      <c r="G78" s="20">
        <f t="shared" si="8"/>
        <v>21.12249063823632</v>
      </c>
      <c r="H78" s="21">
        <v>115067863</v>
      </c>
      <c r="I78" s="22">
        <v>493808490</v>
      </c>
      <c r="J78" s="19">
        <f aca="true" t="shared" si="9" ref="J78:K92">(H78-D78)/D78*100</f>
        <v>-5.612651423984729</v>
      </c>
      <c r="K78" s="195">
        <f t="shared" si="9"/>
        <v>-0.654305287833157</v>
      </c>
    </row>
    <row r="79" spans="1:11" ht="18" customHeight="1">
      <c r="A79" s="196" t="s">
        <v>24</v>
      </c>
      <c r="B79" s="23">
        <v>39369564</v>
      </c>
      <c r="C79" s="24">
        <v>192352302</v>
      </c>
      <c r="D79" s="23">
        <v>52479834</v>
      </c>
      <c r="E79" s="24">
        <v>270250050</v>
      </c>
      <c r="F79" s="19">
        <f t="shared" si="8"/>
        <v>33.30052118433417</v>
      </c>
      <c r="G79" s="20">
        <f t="shared" si="8"/>
        <v>40.49743475386117</v>
      </c>
      <c r="H79" s="25">
        <v>71781328</v>
      </c>
      <c r="I79" s="26">
        <v>409359322</v>
      </c>
      <c r="J79" s="19">
        <f t="shared" si="9"/>
        <v>36.77887776855392</v>
      </c>
      <c r="K79" s="195">
        <f t="shared" si="9"/>
        <v>51.474281688384515</v>
      </c>
    </row>
    <row r="80" spans="1:11" ht="18" customHeight="1">
      <c r="A80" s="196" t="s">
        <v>9</v>
      </c>
      <c r="B80" s="23">
        <v>58586099</v>
      </c>
      <c r="C80" s="24">
        <v>289222423</v>
      </c>
      <c r="D80" s="23">
        <v>61584449</v>
      </c>
      <c r="E80" s="24">
        <v>317542343</v>
      </c>
      <c r="F80" s="19">
        <f t="shared" si="8"/>
        <v>5.11785227413759</v>
      </c>
      <c r="G80" s="20">
        <f t="shared" si="8"/>
        <v>9.791744259054216</v>
      </c>
      <c r="H80" s="25">
        <v>64417762</v>
      </c>
      <c r="I80" s="26">
        <v>328709423</v>
      </c>
      <c r="J80" s="19">
        <f t="shared" si="9"/>
        <v>4.6006955424737175</v>
      </c>
      <c r="K80" s="195">
        <f t="shared" si="9"/>
        <v>3.516721547903928</v>
      </c>
    </row>
    <row r="81" spans="1:11" ht="18" customHeight="1">
      <c r="A81" s="196" t="s">
        <v>125</v>
      </c>
      <c r="B81" s="23">
        <v>38139825</v>
      </c>
      <c r="C81" s="24">
        <v>200523950</v>
      </c>
      <c r="D81" s="23">
        <v>46872958</v>
      </c>
      <c r="E81" s="24">
        <v>260102410</v>
      </c>
      <c r="F81" s="19">
        <f t="shared" si="8"/>
        <v>22.8976745436037</v>
      </c>
      <c r="G81" s="20">
        <f t="shared" si="8"/>
        <v>29.711393576677498</v>
      </c>
      <c r="H81" s="25">
        <v>53602232</v>
      </c>
      <c r="I81" s="26">
        <v>315452524</v>
      </c>
      <c r="J81" s="19">
        <f t="shared" si="9"/>
        <v>14.356409936833941</v>
      </c>
      <c r="K81" s="195">
        <f t="shared" si="9"/>
        <v>21.280123471366526</v>
      </c>
    </row>
    <row r="82" spans="1:11" ht="18" customHeight="1">
      <c r="A82" s="196" t="s">
        <v>22</v>
      </c>
      <c r="B82" s="23">
        <v>48685551</v>
      </c>
      <c r="C82" s="24">
        <v>207323578</v>
      </c>
      <c r="D82" s="23">
        <v>54210519</v>
      </c>
      <c r="E82" s="24">
        <v>257226914</v>
      </c>
      <c r="F82" s="19">
        <f t="shared" si="8"/>
        <v>11.34827045502679</v>
      </c>
      <c r="G82" s="20">
        <f t="shared" si="8"/>
        <v>24.07026565979871</v>
      </c>
      <c r="H82" s="25">
        <v>50045621</v>
      </c>
      <c r="I82" s="26">
        <v>264954300</v>
      </c>
      <c r="J82" s="19">
        <f t="shared" si="9"/>
        <v>-7.682822590206155</v>
      </c>
      <c r="K82" s="195">
        <f t="shared" si="9"/>
        <v>3.0041125478805846</v>
      </c>
    </row>
    <row r="83" spans="1:11" ht="18" customHeight="1">
      <c r="A83" s="196" t="s">
        <v>126</v>
      </c>
      <c r="B83" s="23">
        <v>30561069</v>
      </c>
      <c r="C83" s="24">
        <v>127099255</v>
      </c>
      <c r="D83" s="23">
        <v>35122023</v>
      </c>
      <c r="E83" s="24">
        <v>158951362</v>
      </c>
      <c r="F83" s="19">
        <f t="shared" si="8"/>
        <v>14.924065647049192</v>
      </c>
      <c r="G83" s="20">
        <f t="shared" si="8"/>
        <v>25.060813299023664</v>
      </c>
      <c r="H83" s="25">
        <v>42573492</v>
      </c>
      <c r="I83" s="26">
        <v>213734675</v>
      </c>
      <c r="J83" s="19">
        <f t="shared" si="9"/>
        <v>21.215944764912887</v>
      </c>
      <c r="K83" s="195">
        <f t="shared" si="9"/>
        <v>34.46545679803612</v>
      </c>
    </row>
    <row r="84" spans="1:11" ht="18" customHeight="1">
      <c r="A84" s="196" t="s">
        <v>13</v>
      </c>
      <c r="B84" s="23">
        <v>50751390</v>
      </c>
      <c r="C84" s="24">
        <v>196414402</v>
      </c>
      <c r="D84" s="23">
        <v>51676473</v>
      </c>
      <c r="E84" s="24">
        <v>214021940</v>
      </c>
      <c r="F84" s="19">
        <f t="shared" si="8"/>
        <v>1.8227737210744375</v>
      </c>
      <c r="G84" s="20">
        <f t="shared" si="8"/>
        <v>8.964484182784112</v>
      </c>
      <c r="H84" s="25">
        <v>50559924</v>
      </c>
      <c r="I84" s="26">
        <v>206036376</v>
      </c>
      <c r="J84" s="19">
        <f t="shared" si="9"/>
        <v>-2.1606524888027865</v>
      </c>
      <c r="K84" s="195">
        <f t="shared" si="9"/>
        <v>-3.7311894285230753</v>
      </c>
    </row>
    <row r="85" spans="1:11" ht="18" customHeight="1">
      <c r="A85" s="196" t="s">
        <v>128</v>
      </c>
      <c r="B85" s="23">
        <v>27269963</v>
      </c>
      <c r="C85" s="24">
        <v>110182533</v>
      </c>
      <c r="D85" s="23">
        <v>40465402</v>
      </c>
      <c r="E85" s="24">
        <v>173935812</v>
      </c>
      <c r="F85" s="19">
        <f t="shared" si="8"/>
        <v>48.38818079804509</v>
      </c>
      <c r="G85" s="20">
        <f t="shared" si="8"/>
        <v>57.8615114974712</v>
      </c>
      <c r="H85" s="25">
        <v>40121476</v>
      </c>
      <c r="I85" s="26">
        <v>193993189</v>
      </c>
      <c r="J85" s="19">
        <f t="shared" si="9"/>
        <v>-0.849926067705938</v>
      </c>
      <c r="K85" s="195">
        <f t="shared" si="9"/>
        <v>11.531482084896927</v>
      </c>
    </row>
    <row r="86" spans="1:11" ht="18" customHeight="1">
      <c r="A86" s="196" t="s">
        <v>118</v>
      </c>
      <c r="B86" s="23">
        <v>16609335</v>
      </c>
      <c r="C86" s="24">
        <v>185400650</v>
      </c>
      <c r="D86" s="23">
        <v>17576110</v>
      </c>
      <c r="E86" s="24">
        <v>211669863</v>
      </c>
      <c r="F86" s="19">
        <f>(D86-B86)/B86*100</f>
        <v>5.820672531440904</v>
      </c>
      <c r="G86" s="20">
        <f>(E86-C86)/C86*100</f>
        <v>14.168889375522687</v>
      </c>
      <c r="H86" s="25">
        <v>12845705</v>
      </c>
      <c r="I86" s="26">
        <v>187064931</v>
      </c>
      <c r="J86" s="19">
        <f t="shared" si="9"/>
        <v>-26.913833607095082</v>
      </c>
      <c r="K86" s="195">
        <f t="shared" si="9"/>
        <v>-11.624201788234728</v>
      </c>
    </row>
    <row r="87" spans="1:11" ht="18" customHeight="1">
      <c r="A87" s="196" t="s">
        <v>17</v>
      </c>
      <c r="B87" s="23">
        <v>48379050</v>
      </c>
      <c r="C87" s="24">
        <v>122890625</v>
      </c>
      <c r="D87" s="23">
        <v>54988488</v>
      </c>
      <c r="E87" s="24">
        <v>158694644</v>
      </c>
      <c r="F87" s="19">
        <f t="shared" si="8"/>
        <v>13.661777153540633</v>
      </c>
      <c r="G87" s="20">
        <f t="shared" si="8"/>
        <v>29.134866064844246</v>
      </c>
      <c r="H87" s="25">
        <v>49396522</v>
      </c>
      <c r="I87" s="26">
        <v>166935098</v>
      </c>
      <c r="J87" s="19">
        <f t="shared" si="9"/>
        <v>-10.16933944428514</v>
      </c>
      <c r="K87" s="195">
        <f t="shared" si="9"/>
        <v>5.192647837566591</v>
      </c>
    </row>
    <row r="88" spans="1:11" ht="18" customHeight="1">
      <c r="A88" s="196" t="s">
        <v>16</v>
      </c>
      <c r="B88" s="23">
        <v>27685639</v>
      </c>
      <c r="C88" s="24">
        <v>99987810</v>
      </c>
      <c r="D88" s="23">
        <v>31440020</v>
      </c>
      <c r="E88" s="24">
        <v>128336470</v>
      </c>
      <c r="F88" s="19">
        <f t="shared" si="8"/>
        <v>13.56075256200516</v>
      </c>
      <c r="G88" s="20">
        <f t="shared" si="8"/>
        <v>28.35211612295539</v>
      </c>
      <c r="H88" s="25">
        <v>33519185</v>
      </c>
      <c r="I88" s="26">
        <v>140717203</v>
      </c>
      <c r="J88" s="19">
        <f t="shared" si="9"/>
        <v>6.613116022190825</v>
      </c>
      <c r="K88" s="195">
        <f t="shared" si="9"/>
        <v>9.64708862570398</v>
      </c>
    </row>
    <row r="89" spans="1:11" ht="18" customHeight="1">
      <c r="A89" s="196" t="s">
        <v>10</v>
      </c>
      <c r="B89" s="23">
        <v>33032117</v>
      </c>
      <c r="C89" s="24">
        <v>125035120</v>
      </c>
      <c r="D89" s="23">
        <v>32473693</v>
      </c>
      <c r="E89" s="24">
        <v>133100934</v>
      </c>
      <c r="F89" s="19">
        <f t="shared" si="8"/>
        <v>-1.6905486257511138</v>
      </c>
      <c r="G89" s="20">
        <f t="shared" si="8"/>
        <v>6.450838772338524</v>
      </c>
      <c r="H89" s="25">
        <v>29680215</v>
      </c>
      <c r="I89" s="26">
        <v>132834746</v>
      </c>
      <c r="J89" s="19">
        <f t="shared" si="9"/>
        <v>-8.602280005541717</v>
      </c>
      <c r="K89" s="195">
        <f t="shared" si="9"/>
        <v>-0.19998958083945526</v>
      </c>
    </row>
    <row r="90" spans="1:11" ht="18" customHeight="1">
      <c r="A90" s="196" t="s">
        <v>124</v>
      </c>
      <c r="B90" s="23">
        <v>33450644</v>
      </c>
      <c r="C90" s="24">
        <v>87089478</v>
      </c>
      <c r="D90" s="23">
        <v>37908888</v>
      </c>
      <c r="E90" s="24">
        <v>106853800</v>
      </c>
      <c r="F90" s="19">
        <f t="shared" si="8"/>
        <v>13.32782711148999</v>
      </c>
      <c r="G90" s="20">
        <f t="shared" si="8"/>
        <v>22.69427082798682</v>
      </c>
      <c r="H90" s="25">
        <v>41304716</v>
      </c>
      <c r="I90" s="26">
        <v>125200553</v>
      </c>
      <c r="J90" s="19">
        <f t="shared" si="9"/>
        <v>8.957867611416088</v>
      </c>
      <c r="K90" s="195">
        <f t="shared" si="9"/>
        <v>17.16995839174648</v>
      </c>
    </row>
    <row r="91" spans="1:11" ht="18" customHeight="1">
      <c r="A91" s="196" t="s">
        <v>134</v>
      </c>
      <c r="B91" s="27">
        <v>16094869</v>
      </c>
      <c r="C91" s="28">
        <v>91924282</v>
      </c>
      <c r="D91" s="27">
        <v>17871139</v>
      </c>
      <c r="E91" s="28">
        <v>127091043</v>
      </c>
      <c r="F91" s="19">
        <f>(D91-B91)/B91*100</f>
        <v>11.036250124185539</v>
      </c>
      <c r="G91" s="20">
        <f>(E91-C91)/C91*100</f>
        <v>38.256225922983006</v>
      </c>
      <c r="H91" s="29">
        <v>16085378</v>
      </c>
      <c r="I91" s="30">
        <v>120292596</v>
      </c>
      <c r="J91" s="19">
        <f t="shared" si="9"/>
        <v>-9.992429693485121</v>
      </c>
      <c r="K91" s="195">
        <f t="shared" si="9"/>
        <v>-5.349273119113516</v>
      </c>
    </row>
    <row r="92" spans="1:11" ht="18" customHeight="1">
      <c r="A92" s="196" t="s">
        <v>158</v>
      </c>
      <c r="B92" s="27">
        <v>14724049</v>
      </c>
      <c r="C92" s="28">
        <v>47760186</v>
      </c>
      <c r="D92" s="27">
        <v>21216126</v>
      </c>
      <c r="E92" s="28">
        <v>74636259</v>
      </c>
      <c r="F92" s="19">
        <f t="shared" si="8"/>
        <v>44.09165576669841</v>
      </c>
      <c r="G92" s="20">
        <f t="shared" si="8"/>
        <v>56.2729655198579</v>
      </c>
      <c r="H92" s="29">
        <v>32323273</v>
      </c>
      <c r="I92" s="30">
        <v>115798134</v>
      </c>
      <c r="J92" s="19">
        <f t="shared" si="9"/>
        <v>52.352380448720936</v>
      </c>
      <c r="K92" s="195">
        <f t="shared" si="9"/>
        <v>55.149970740092954</v>
      </c>
    </row>
    <row r="93" spans="1:11" ht="15.75">
      <c r="A93" s="197"/>
      <c r="B93" s="27"/>
      <c r="C93" s="28"/>
      <c r="D93" s="27"/>
      <c r="E93" s="28"/>
      <c r="F93" s="33"/>
      <c r="G93" s="34"/>
      <c r="H93" s="29"/>
      <c r="I93" s="30"/>
      <c r="J93" s="33"/>
      <c r="K93" s="199"/>
    </row>
    <row r="94" spans="1:11" ht="15.75">
      <c r="A94" s="197" t="s">
        <v>92</v>
      </c>
      <c r="B94" s="29">
        <f>B78+B79+B80+B81+B82+B83+B84+B85+B86+B87+B88+B89+B90+B91+B92</f>
        <v>602088065</v>
      </c>
      <c r="C94" s="30">
        <f>C78+C79+C80+C81+C82+C83+C84+C85+C86+C87+C88+C89+C90+C91+C92</f>
        <v>2493585197</v>
      </c>
      <c r="D94" s="29">
        <f>D78+D79+D80+D81+D82+D83+D84+D85+D86+D87+D88+D89+D90+D91+D92</f>
        <v>677796383</v>
      </c>
      <c r="E94" s="30">
        <f>E78+E79+E80+E81+E82+E83+E84+E85+E86+E87+E88+E89+E90+E91+E92</f>
        <v>3089474629</v>
      </c>
      <c r="F94" s="37">
        <f aca="true" t="shared" si="10" ref="F94:G96">(D94-B94)/B94*100</f>
        <v>12.574293097804553</v>
      </c>
      <c r="G94" s="38">
        <f t="shared" si="10"/>
        <v>23.896894829056045</v>
      </c>
      <c r="H94" s="29">
        <f>H78+H79+H80+H81+H82+H83+H84+H85+H86+H87+H88+H89+H90+H91+H92</f>
        <v>703324692</v>
      </c>
      <c r="I94" s="30">
        <f>I78+I79+I80+I81+I82+I83+I84+I85+I86+I87+I88+I89+I90+I91+I92</f>
        <v>3414891560</v>
      </c>
      <c r="J94" s="37">
        <f aca="true" t="shared" si="11" ref="J94:K96">(H94-D94)/D94*100</f>
        <v>3.766368431623808</v>
      </c>
      <c r="K94" s="202">
        <f t="shared" si="11"/>
        <v>10.533083131526826</v>
      </c>
    </row>
    <row r="95" spans="1:11" ht="15.75">
      <c r="A95" s="197"/>
      <c r="B95" s="27"/>
      <c r="C95" s="28"/>
      <c r="D95" s="27"/>
      <c r="E95" s="28"/>
      <c r="F95" s="33"/>
      <c r="G95" s="34"/>
      <c r="H95" s="29"/>
      <c r="I95" s="30"/>
      <c r="J95" s="33"/>
      <c r="K95" s="199"/>
    </row>
    <row r="96" spans="1:11" ht="15.75">
      <c r="A96" s="196" t="s">
        <v>93</v>
      </c>
      <c r="B96" s="23">
        <f>B98-B94</f>
        <v>484125524</v>
      </c>
      <c r="C96" s="24">
        <f>C98-C94</f>
        <v>1449913325</v>
      </c>
      <c r="D96" s="23">
        <f>D98-D94</f>
        <v>447964072</v>
      </c>
      <c r="E96" s="24">
        <f>E98-E94</f>
        <v>1862796304</v>
      </c>
      <c r="F96" s="35">
        <f t="shared" si="10"/>
        <v>-7.469437203232442</v>
      </c>
      <c r="G96" s="36">
        <f t="shared" si="10"/>
        <v>28.476390407681784</v>
      </c>
      <c r="H96" s="25">
        <f>H98-H94</f>
        <v>450409648</v>
      </c>
      <c r="I96" s="26">
        <f>I98-I94</f>
        <v>2052107605</v>
      </c>
      <c r="J96" s="35">
        <f t="shared" si="11"/>
        <v>0.5459312817390409</v>
      </c>
      <c r="K96" s="200">
        <f t="shared" si="11"/>
        <v>10.162748368862987</v>
      </c>
    </row>
    <row r="97" spans="1:11" ht="15.75">
      <c r="A97" s="197"/>
      <c r="B97" s="27"/>
      <c r="C97" s="28"/>
      <c r="D97" s="27"/>
      <c r="E97" s="28"/>
      <c r="F97" s="33"/>
      <c r="G97" s="34"/>
      <c r="H97" s="29"/>
      <c r="I97" s="30"/>
      <c r="J97" s="33"/>
      <c r="K97" s="199"/>
    </row>
    <row r="98" spans="1:12" ht="15.75">
      <c r="A98" s="201" t="s">
        <v>0</v>
      </c>
      <c r="B98" s="26">
        <v>1086213589</v>
      </c>
      <c r="C98" s="71">
        <v>3943498522</v>
      </c>
      <c r="D98" s="26">
        <v>1125760455</v>
      </c>
      <c r="E98" s="71">
        <v>4952270933</v>
      </c>
      <c r="F98" s="37">
        <f>(D98-B98)/B98*100</f>
        <v>3.640800152059228</v>
      </c>
      <c r="G98" s="38">
        <f>(E98-C98)/C98*100</f>
        <v>25.580646356839182</v>
      </c>
      <c r="H98" s="26">
        <v>1153734340</v>
      </c>
      <c r="I98" s="71">
        <v>5466999165</v>
      </c>
      <c r="J98" s="37">
        <f>(H98-D98)/D98*100</f>
        <v>2.484887870750443</v>
      </c>
      <c r="K98" s="202">
        <f>(I98-E98)/E98*100</f>
        <v>10.393781741020106</v>
      </c>
      <c r="L98" s="168"/>
    </row>
    <row r="99" spans="1:11" ht="15.75">
      <c r="A99" s="197"/>
      <c r="B99" s="27"/>
      <c r="C99" s="28"/>
      <c r="D99" s="27"/>
      <c r="E99" s="28"/>
      <c r="F99" s="33"/>
      <c r="G99" s="34"/>
      <c r="H99" s="29"/>
      <c r="I99" s="30"/>
      <c r="J99" s="33"/>
      <c r="K99" s="199"/>
    </row>
    <row r="100" spans="1:11" ht="14.25">
      <c r="A100" s="203" t="s">
        <v>94</v>
      </c>
      <c r="B100" s="39"/>
      <c r="C100" s="40">
        <f>(C94*100)/C98</f>
        <v>63.23281682721016</v>
      </c>
      <c r="D100" s="39"/>
      <c r="E100" s="40">
        <f>(E94*100)/E98</f>
        <v>62.38500822749715</v>
      </c>
      <c r="F100" s="37"/>
      <c r="G100" s="38">
        <f>(E100-C100)/C100*100</f>
        <v>-1.3407731020898923</v>
      </c>
      <c r="H100" s="39"/>
      <c r="I100" s="40">
        <f>(I94*100)/I98</f>
        <v>62.463729313556605</v>
      </c>
      <c r="J100" s="37"/>
      <c r="K100" s="202">
        <f>(I100-E100)/E100*100</f>
        <v>0.1261859031458061</v>
      </c>
    </row>
    <row r="101" spans="1:11" ht="15">
      <c r="A101" s="204"/>
      <c r="B101" s="43"/>
      <c r="C101" s="43"/>
      <c r="D101" s="43"/>
      <c r="E101" s="43"/>
      <c r="F101" s="45"/>
      <c r="G101" s="45"/>
      <c r="H101" s="44"/>
      <c r="I101" s="44"/>
      <c r="J101" s="42"/>
      <c r="K101" s="211"/>
    </row>
    <row r="102" spans="1:11" ht="15" thickBot="1">
      <c r="A102" s="206" t="s">
        <v>157</v>
      </c>
      <c r="B102" s="207"/>
      <c r="C102" s="212"/>
      <c r="D102" s="213"/>
      <c r="E102" s="213"/>
      <c r="F102" s="217"/>
      <c r="G102" s="217"/>
      <c r="H102" s="213"/>
      <c r="I102" s="213"/>
      <c r="J102" s="214"/>
      <c r="K102" s="216"/>
    </row>
    <row r="103" spans="1:11" ht="14.25" thickTop="1">
      <c r="A103" s="113" t="s">
        <v>161</v>
      </c>
      <c r="B103" s="9"/>
      <c r="C103" s="9"/>
      <c r="D103" s="9"/>
      <c r="E103" s="9"/>
      <c r="F103" s="42"/>
      <c r="G103" s="42"/>
      <c r="H103" s="9"/>
      <c r="I103" s="9"/>
      <c r="J103" s="42"/>
      <c r="K103" s="42"/>
    </row>
    <row r="104" spans="1:11" ht="13.5">
      <c r="A104" s="70"/>
      <c r="B104" s="70"/>
      <c r="C104" s="70"/>
      <c r="D104" s="10"/>
      <c r="E104" s="10"/>
      <c r="F104" s="10"/>
      <c r="G104" s="10"/>
      <c r="H104" s="10"/>
      <c r="I104" s="10"/>
      <c r="J104" s="10"/>
      <c r="K104" s="10"/>
    </row>
    <row r="105" spans="1:11" ht="13.5" thickBo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27" thickTop="1">
      <c r="A106" s="189" t="s">
        <v>98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1"/>
    </row>
    <row r="107" spans="1:11" ht="23.25">
      <c r="A107" s="297" t="s">
        <v>156</v>
      </c>
      <c r="B107" s="298"/>
      <c r="C107" s="298"/>
      <c r="D107" s="298"/>
      <c r="E107" s="298"/>
      <c r="F107" s="298"/>
      <c r="G107" s="298"/>
      <c r="H107" s="298"/>
      <c r="I107" s="298"/>
      <c r="J107" s="298"/>
      <c r="K107" s="299"/>
    </row>
    <row r="108" spans="1:11" ht="12.75">
      <c r="A108" s="171"/>
      <c r="B108" s="1"/>
      <c r="C108" s="1"/>
      <c r="D108" s="1"/>
      <c r="E108" s="1"/>
      <c r="F108" s="73"/>
      <c r="G108" s="73"/>
      <c r="H108" s="73"/>
      <c r="I108" s="73"/>
      <c r="J108" s="73"/>
      <c r="K108" s="137"/>
    </row>
    <row r="109" spans="1:11" ht="18">
      <c r="A109" s="171"/>
      <c r="B109" s="2">
        <v>2003</v>
      </c>
      <c r="C109" s="2"/>
      <c r="D109" s="2">
        <v>2004</v>
      </c>
      <c r="E109" s="2"/>
      <c r="F109" s="233" t="s">
        <v>135</v>
      </c>
      <c r="G109" s="233" t="s">
        <v>135</v>
      </c>
      <c r="H109" s="75">
        <v>2005</v>
      </c>
      <c r="I109" s="75"/>
      <c r="J109" s="233" t="s">
        <v>154</v>
      </c>
      <c r="K109" s="238" t="s">
        <v>154</v>
      </c>
    </row>
    <row r="110" spans="1:11" ht="18">
      <c r="A110" s="171"/>
      <c r="B110" s="2" t="s">
        <v>129</v>
      </c>
      <c r="C110" s="2"/>
      <c r="D110" s="2" t="s">
        <v>129</v>
      </c>
      <c r="E110" s="2"/>
      <c r="F110" s="233" t="s">
        <v>2</v>
      </c>
      <c r="G110" s="233" t="s">
        <v>2</v>
      </c>
      <c r="H110" s="75" t="s">
        <v>129</v>
      </c>
      <c r="I110" s="75"/>
      <c r="J110" s="233" t="s">
        <v>2</v>
      </c>
      <c r="K110" s="238" t="s">
        <v>2</v>
      </c>
    </row>
    <row r="111" spans="1:11" ht="15">
      <c r="A111" s="192"/>
      <c r="B111" s="12"/>
      <c r="C111" s="4"/>
      <c r="D111" s="12"/>
      <c r="E111" s="4"/>
      <c r="F111" s="234" t="s">
        <v>3</v>
      </c>
      <c r="G111" s="235" t="s">
        <v>4</v>
      </c>
      <c r="H111" s="14"/>
      <c r="I111" s="6"/>
      <c r="J111" s="234" t="s">
        <v>4</v>
      </c>
      <c r="K111" s="239" t="s">
        <v>4</v>
      </c>
    </row>
    <row r="112" spans="1:11" ht="15">
      <c r="A112" s="193"/>
      <c r="B112" s="15" t="s">
        <v>5</v>
      </c>
      <c r="C112" s="8" t="s">
        <v>6</v>
      </c>
      <c r="D112" s="16" t="s">
        <v>5</v>
      </c>
      <c r="E112" s="11" t="s">
        <v>6</v>
      </c>
      <c r="F112" s="236" t="s">
        <v>7</v>
      </c>
      <c r="G112" s="237" t="s">
        <v>8</v>
      </c>
      <c r="H112" s="16" t="s">
        <v>5</v>
      </c>
      <c r="I112" s="11" t="s">
        <v>6</v>
      </c>
      <c r="J112" s="236" t="s">
        <v>7</v>
      </c>
      <c r="K112" s="240" t="s">
        <v>8</v>
      </c>
    </row>
    <row r="113" spans="1:11" ht="18" customHeight="1">
      <c r="A113" s="194" t="s">
        <v>9</v>
      </c>
      <c r="B113" s="17">
        <v>82110784</v>
      </c>
      <c r="C113" s="18">
        <v>3400317538</v>
      </c>
      <c r="D113" s="17">
        <v>82293795</v>
      </c>
      <c r="E113" s="18">
        <v>3569491329</v>
      </c>
      <c r="F113" s="19">
        <f aca="true" t="shared" si="12" ref="F113:G127">(D113-B113)/B113*100</f>
        <v>0.22288302593725082</v>
      </c>
      <c r="G113" s="20">
        <f t="shared" si="12"/>
        <v>4.975235080530293</v>
      </c>
      <c r="H113" s="21">
        <v>86906135</v>
      </c>
      <c r="I113" s="22">
        <v>3571306440</v>
      </c>
      <c r="J113" s="19">
        <f aca="true" t="shared" si="13" ref="J113:K127">(H113-D113)/D113*100</f>
        <v>5.604723904153405</v>
      </c>
      <c r="K113" s="195">
        <f t="shared" si="13"/>
        <v>0.050850690832424765</v>
      </c>
    </row>
    <row r="114" spans="1:11" ht="18" customHeight="1">
      <c r="A114" s="196" t="s">
        <v>13</v>
      </c>
      <c r="B114" s="23">
        <v>35224551</v>
      </c>
      <c r="C114" s="24">
        <v>1640748206</v>
      </c>
      <c r="D114" s="23">
        <v>39281805</v>
      </c>
      <c r="E114" s="24">
        <v>1972202250</v>
      </c>
      <c r="F114" s="19">
        <f t="shared" si="12"/>
        <v>11.518256116309331</v>
      </c>
      <c r="G114" s="20">
        <f t="shared" si="12"/>
        <v>20.20139609404516</v>
      </c>
      <c r="H114" s="25">
        <v>37348159</v>
      </c>
      <c r="I114" s="26">
        <v>2203299831</v>
      </c>
      <c r="J114" s="19">
        <f t="shared" si="13"/>
        <v>-4.9224978332843925</v>
      </c>
      <c r="K114" s="195">
        <f t="shared" si="13"/>
        <v>11.717742488124633</v>
      </c>
    </row>
    <row r="115" spans="1:11" ht="18" customHeight="1">
      <c r="A115" s="196" t="s">
        <v>22</v>
      </c>
      <c r="B115" s="23">
        <v>61797313</v>
      </c>
      <c r="C115" s="24">
        <v>1542453475</v>
      </c>
      <c r="D115" s="23">
        <v>64761181</v>
      </c>
      <c r="E115" s="24">
        <v>1523185768</v>
      </c>
      <c r="F115" s="19">
        <f t="shared" si="12"/>
        <v>4.7961114425800355</v>
      </c>
      <c r="G115" s="20">
        <f t="shared" si="12"/>
        <v>-1.2491596869720818</v>
      </c>
      <c r="H115" s="25">
        <v>58395680</v>
      </c>
      <c r="I115" s="26">
        <v>1267903409</v>
      </c>
      <c r="J115" s="19">
        <f t="shared" si="13"/>
        <v>-9.829192274921608</v>
      </c>
      <c r="K115" s="195">
        <f t="shared" si="13"/>
        <v>-16.75976524749147</v>
      </c>
    </row>
    <row r="116" spans="1:11" ht="18" customHeight="1">
      <c r="A116" s="196" t="s">
        <v>10</v>
      </c>
      <c r="B116" s="23">
        <v>30540926</v>
      </c>
      <c r="C116" s="24">
        <v>850669580</v>
      </c>
      <c r="D116" s="23">
        <v>29936234</v>
      </c>
      <c r="E116" s="24">
        <v>931179296</v>
      </c>
      <c r="F116" s="19">
        <f t="shared" si="12"/>
        <v>-1.979939966456813</v>
      </c>
      <c r="G116" s="20">
        <f t="shared" si="12"/>
        <v>9.464275894290235</v>
      </c>
      <c r="H116" s="25">
        <v>31417794</v>
      </c>
      <c r="I116" s="26">
        <v>995420662</v>
      </c>
      <c r="J116" s="19">
        <f t="shared" si="13"/>
        <v>4.949052709836514</v>
      </c>
      <c r="K116" s="195">
        <f t="shared" si="13"/>
        <v>6.898925510474409</v>
      </c>
    </row>
    <row r="117" spans="1:11" ht="18" customHeight="1">
      <c r="A117" s="196" t="s">
        <v>12</v>
      </c>
      <c r="B117" s="23">
        <v>17368926</v>
      </c>
      <c r="C117" s="24">
        <v>658091070</v>
      </c>
      <c r="D117" s="23">
        <v>15844552</v>
      </c>
      <c r="E117" s="24">
        <v>758965804</v>
      </c>
      <c r="F117" s="19">
        <f t="shared" si="12"/>
        <v>-8.776443632726629</v>
      </c>
      <c r="G117" s="20">
        <f t="shared" si="12"/>
        <v>15.32838517319495</v>
      </c>
      <c r="H117" s="25">
        <v>19344685</v>
      </c>
      <c r="I117" s="26">
        <v>884205069</v>
      </c>
      <c r="J117" s="19">
        <f t="shared" si="13"/>
        <v>22.09045102695236</v>
      </c>
      <c r="K117" s="195">
        <f t="shared" si="13"/>
        <v>16.501305373700344</v>
      </c>
    </row>
    <row r="118" spans="1:11" ht="18" customHeight="1">
      <c r="A118" s="196" t="s">
        <v>11</v>
      </c>
      <c r="B118" s="23">
        <v>19683216</v>
      </c>
      <c r="C118" s="24">
        <v>308126583</v>
      </c>
      <c r="D118" s="23">
        <v>22980955</v>
      </c>
      <c r="E118" s="24">
        <v>437269144</v>
      </c>
      <c r="F118" s="19">
        <f t="shared" si="12"/>
        <v>16.7540660022224</v>
      </c>
      <c r="G118" s="20">
        <f t="shared" si="12"/>
        <v>41.91217769743677</v>
      </c>
      <c r="H118" s="25">
        <v>22244949</v>
      </c>
      <c r="I118" s="26">
        <v>557687048</v>
      </c>
      <c r="J118" s="19">
        <f t="shared" si="13"/>
        <v>-3.2026780436235134</v>
      </c>
      <c r="K118" s="195">
        <f t="shared" si="13"/>
        <v>27.53862367201469</v>
      </c>
    </row>
    <row r="119" spans="1:11" ht="18" customHeight="1">
      <c r="A119" s="196" t="s">
        <v>17</v>
      </c>
      <c r="B119" s="23">
        <v>21073114</v>
      </c>
      <c r="C119" s="24">
        <v>269652919</v>
      </c>
      <c r="D119" s="23">
        <v>22714081</v>
      </c>
      <c r="E119" s="24">
        <v>429656017</v>
      </c>
      <c r="F119" s="19">
        <f t="shared" si="12"/>
        <v>7.787017144215136</v>
      </c>
      <c r="G119" s="20">
        <f t="shared" si="12"/>
        <v>59.336683093721675</v>
      </c>
      <c r="H119" s="25">
        <v>22827485</v>
      </c>
      <c r="I119" s="26">
        <v>542188625</v>
      </c>
      <c r="J119" s="19">
        <f t="shared" si="13"/>
        <v>0.49926739276838894</v>
      </c>
      <c r="K119" s="195">
        <f t="shared" si="13"/>
        <v>26.191325978800386</v>
      </c>
    </row>
    <row r="120" spans="1:11" ht="18" customHeight="1">
      <c r="A120" s="196" t="s">
        <v>15</v>
      </c>
      <c r="B120" s="23">
        <v>4725033</v>
      </c>
      <c r="C120" s="24">
        <v>284341510</v>
      </c>
      <c r="D120" s="23">
        <v>4036536</v>
      </c>
      <c r="E120" s="24">
        <v>340780656</v>
      </c>
      <c r="F120" s="19">
        <f t="shared" si="12"/>
        <v>-14.57126331181179</v>
      </c>
      <c r="G120" s="20">
        <f t="shared" si="12"/>
        <v>19.849070225448266</v>
      </c>
      <c r="H120" s="25">
        <v>4253247</v>
      </c>
      <c r="I120" s="26">
        <v>371132440</v>
      </c>
      <c r="J120" s="19">
        <f t="shared" si="13"/>
        <v>5.368736956638068</v>
      </c>
      <c r="K120" s="195">
        <f t="shared" si="13"/>
        <v>8.90654544664061</v>
      </c>
    </row>
    <row r="121" spans="1:11" ht="18" customHeight="1">
      <c r="A121" s="196" t="s">
        <v>21</v>
      </c>
      <c r="B121" s="23">
        <v>5826429</v>
      </c>
      <c r="C121" s="24">
        <v>200033226</v>
      </c>
      <c r="D121" s="23">
        <v>6692146</v>
      </c>
      <c r="E121" s="24">
        <v>216435370</v>
      </c>
      <c r="F121" s="19">
        <f t="shared" si="12"/>
        <v>14.858449317755351</v>
      </c>
      <c r="G121" s="20">
        <f t="shared" si="12"/>
        <v>8.19970978221388</v>
      </c>
      <c r="H121" s="25">
        <v>7059697</v>
      </c>
      <c r="I121" s="26">
        <v>236862282</v>
      </c>
      <c r="J121" s="19">
        <f t="shared" si="13"/>
        <v>5.492274077702429</v>
      </c>
      <c r="K121" s="195">
        <f t="shared" si="13"/>
        <v>9.437880693899523</v>
      </c>
    </row>
    <row r="122" spans="1:11" ht="18" customHeight="1">
      <c r="A122" s="196" t="s">
        <v>133</v>
      </c>
      <c r="B122" s="23">
        <v>9596503</v>
      </c>
      <c r="C122" s="24">
        <v>255759305</v>
      </c>
      <c r="D122" s="23">
        <v>9162062</v>
      </c>
      <c r="E122" s="24">
        <v>265999347</v>
      </c>
      <c r="F122" s="19">
        <f t="shared" si="12"/>
        <v>-4.527076165140572</v>
      </c>
      <c r="G122" s="20">
        <f t="shared" si="12"/>
        <v>4.003780820408469</v>
      </c>
      <c r="H122" s="25">
        <v>8005165</v>
      </c>
      <c r="I122" s="26">
        <v>234115178</v>
      </c>
      <c r="J122" s="19">
        <f t="shared" si="13"/>
        <v>-12.6270374507398</v>
      </c>
      <c r="K122" s="195">
        <f t="shared" si="13"/>
        <v>-11.986559124898905</v>
      </c>
    </row>
    <row r="123" spans="1:11" ht="18" customHeight="1">
      <c r="A123" s="196" t="s">
        <v>131</v>
      </c>
      <c r="B123" s="23">
        <v>556435</v>
      </c>
      <c r="C123" s="24">
        <v>122971204</v>
      </c>
      <c r="D123" s="23">
        <v>481322</v>
      </c>
      <c r="E123" s="24">
        <v>156400520</v>
      </c>
      <c r="F123" s="19">
        <f t="shared" si="12"/>
        <v>-13.498971128703264</v>
      </c>
      <c r="G123" s="20">
        <f t="shared" si="12"/>
        <v>27.18466999802653</v>
      </c>
      <c r="H123" s="25">
        <v>388785</v>
      </c>
      <c r="I123" s="26">
        <v>223645245</v>
      </c>
      <c r="J123" s="19">
        <f t="shared" si="13"/>
        <v>-19.22559118427996</v>
      </c>
      <c r="K123" s="195">
        <f t="shared" si="13"/>
        <v>42.99520551466197</v>
      </c>
    </row>
    <row r="124" spans="1:11" ht="18" customHeight="1">
      <c r="A124" s="196" t="s">
        <v>159</v>
      </c>
      <c r="B124" s="23">
        <v>483593</v>
      </c>
      <c r="C124" s="24">
        <v>160884243</v>
      </c>
      <c r="D124" s="23">
        <v>441934</v>
      </c>
      <c r="E124" s="24">
        <v>198985835</v>
      </c>
      <c r="F124" s="19">
        <f t="shared" si="12"/>
        <v>-8.614475395632278</v>
      </c>
      <c r="G124" s="20">
        <f t="shared" si="12"/>
        <v>23.68261259743131</v>
      </c>
      <c r="H124" s="25">
        <v>294323</v>
      </c>
      <c r="I124" s="26">
        <v>174294831</v>
      </c>
      <c r="J124" s="19">
        <f t="shared" si="13"/>
        <v>-33.40114134689796</v>
      </c>
      <c r="K124" s="195">
        <f t="shared" si="13"/>
        <v>-12.40842294126112</v>
      </c>
    </row>
    <row r="125" spans="1:11" ht="18" customHeight="1">
      <c r="A125" s="196" t="s">
        <v>24</v>
      </c>
      <c r="B125" s="23">
        <v>7387016</v>
      </c>
      <c r="C125" s="24">
        <v>111246285</v>
      </c>
      <c r="D125" s="23">
        <v>7248462</v>
      </c>
      <c r="E125" s="24">
        <v>145731170</v>
      </c>
      <c r="F125" s="19">
        <f t="shared" si="12"/>
        <v>-1.8756423432682425</v>
      </c>
      <c r="G125" s="20">
        <f t="shared" si="12"/>
        <v>30.9986845852875</v>
      </c>
      <c r="H125" s="25">
        <v>8466127</v>
      </c>
      <c r="I125" s="26">
        <v>165088712</v>
      </c>
      <c r="J125" s="19">
        <f t="shared" si="13"/>
        <v>16.798943003357124</v>
      </c>
      <c r="K125" s="195">
        <f t="shared" si="13"/>
        <v>13.28304850636964</v>
      </c>
    </row>
    <row r="126" spans="1:11" ht="18" customHeight="1">
      <c r="A126" s="196" t="s">
        <v>151</v>
      </c>
      <c r="B126" s="23">
        <v>263583</v>
      </c>
      <c r="C126" s="24">
        <v>62053687</v>
      </c>
      <c r="D126" s="23">
        <v>143422</v>
      </c>
      <c r="E126" s="24">
        <v>132345774</v>
      </c>
      <c r="F126" s="19">
        <f t="shared" si="12"/>
        <v>-45.58753789129041</v>
      </c>
      <c r="G126" s="20">
        <f t="shared" si="12"/>
        <v>113.2762457773057</v>
      </c>
      <c r="H126" s="25">
        <v>111789</v>
      </c>
      <c r="I126" s="26">
        <v>155153477</v>
      </c>
      <c r="J126" s="19">
        <f t="shared" si="13"/>
        <v>-22.055891006958486</v>
      </c>
      <c r="K126" s="195">
        <f t="shared" si="13"/>
        <v>17.233419935267445</v>
      </c>
    </row>
    <row r="127" spans="1:11" ht="18" customHeight="1">
      <c r="A127" s="196" t="s">
        <v>19</v>
      </c>
      <c r="B127" s="27">
        <v>3018568</v>
      </c>
      <c r="C127" s="28">
        <v>120089315</v>
      </c>
      <c r="D127" s="27">
        <v>3298129</v>
      </c>
      <c r="E127" s="28">
        <v>106106016</v>
      </c>
      <c r="F127" s="19">
        <f t="shared" si="12"/>
        <v>9.261378242928435</v>
      </c>
      <c r="G127" s="20">
        <f t="shared" si="12"/>
        <v>-11.644082573041574</v>
      </c>
      <c r="H127" s="29">
        <v>5138097</v>
      </c>
      <c r="I127" s="30">
        <v>129441673</v>
      </c>
      <c r="J127" s="19">
        <f t="shared" si="13"/>
        <v>55.788236300035564</v>
      </c>
      <c r="K127" s="195">
        <f t="shared" si="13"/>
        <v>21.992774660392488</v>
      </c>
    </row>
    <row r="128" spans="1:11" ht="15.75">
      <c r="A128" s="197"/>
      <c r="B128" s="27"/>
      <c r="C128" s="28"/>
      <c r="D128" s="27"/>
      <c r="E128" s="28"/>
      <c r="F128" s="33"/>
      <c r="G128" s="34"/>
      <c r="H128" s="29"/>
      <c r="I128" s="30"/>
      <c r="J128" s="33"/>
      <c r="K128" s="199"/>
    </row>
    <row r="129" spans="1:11" ht="15.75">
      <c r="A129" s="197" t="s">
        <v>92</v>
      </c>
      <c r="B129" s="29">
        <f>B113+B114+B115+B116+B117+B118+B119+B120+B121+B122+B123+B124+B125+B126+B127</f>
        <v>299655990</v>
      </c>
      <c r="C129" s="30">
        <f>C113+C114+C115+C116+C117+C118+C119+C120+C121+C122+C123+C124+C125+C126+C127</f>
        <v>9987438146</v>
      </c>
      <c r="D129" s="29">
        <f>D113+D114+D115+D116+D117+D118+D119+D120+D121+D122+D123+D124+D125+D126+D127</f>
        <v>309316616</v>
      </c>
      <c r="E129" s="30">
        <f>E113+E114+E115+E116+E117+E118+E119+E120+E121+E122+E123+E124+E125+E126+E127</f>
        <v>11184734296</v>
      </c>
      <c r="F129" s="37">
        <f aca="true" t="shared" si="14" ref="F129:G131">(D129-B129)/B129*100</f>
        <v>3.223905519125448</v>
      </c>
      <c r="G129" s="38">
        <f t="shared" si="14"/>
        <v>11.988020676548778</v>
      </c>
      <c r="H129" s="29">
        <f>H113+H114+H115+H116+H117+H118+H119+H120+H121+H122+H123+H124+H125+H126+H127</f>
        <v>312202117</v>
      </c>
      <c r="I129" s="30">
        <f>I113+I114+I115+I116+I117+I118+I119+I120+I121+I122+I123+I124+I125+I126+I127</f>
        <v>11711744922</v>
      </c>
      <c r="J129" s="37">
        <f aca="true" t="shared" si="15" ref="J129:K131">(H129-D129)/D129*100</f>
        <v>0.9328632381003418</v>
      </c>
      <c r="K129" s="202">
        <f t="shared" si="15"/>
        <v>4.711874346344329</v>
      </c>
    </row>
    <row r="130" spans="1:11" ht="15.75">
      <c r="A130" s="197"/>
      <c r="B130" s="27"/>
      <c r="C130" s="28"/>
      <c r="D130" s="27"/>
      <c r="E130" s="28"/>
      <c r="F130" s="33"/>
      <c r="G130" s="34"/>
      <c r="H130" s="29"/>
      <c r="I130" s="30"/>
      <c r="J130" s="33"/>
      <c r="K130" s="199"/>
    </row>
    <row r="131" spans="1:11" ht="15.75">
      <c r="A131" s="196" t="s">
        <v>93</v>
      </c>
      <c r="B131" s="23">
        <f>B133-B129</f>
        <v>82347468</v>
      </c>
      <c r="C131" s="24">
        <f>C133-C129</f>
        <v>1190931851</v>
      </c>
      <c r="D131" s="23">
        <f>D133-D129</f>
        <v>88670948</v>
      </c>
      <c r="E131" s="24">
        <f>E133-E129</f>
        <v>1467852599</v>
      </c>
      <c r="F131" s="35">
        <f t="shared" si="14"/>
        <v>7.679021776358685</v>
      </c>
      <c r="G131" s="36">
        <f t="shared" si="14"/>
        <v>23.252442846958505</v>
      </c>
      <c r="H131" s="25">
        <f>H133-H129</f>
        <v>92063996</v>
      </c>
      <c r="I131" s="26">
        <f>I133-I129</f>
        <v>1703200839</v>
      </c>
      <c r="J131" s="35">
        <f t="shared" si="15"/>
        <v>3.826561096425855</v>
      </c>
      <c r="K131" s="200">
        <f t="shared" si="15"/>
        <v>16.033506372529168</v>
      </c>
    </row>
    <row r="132" spans="1:11" ht="15.75">
      <c r="A132" s="197"/>
      <c r="B132" s="27"/>
      <c r="C132" s="28"/>
      <c r="D132" s="27"/>
      <c r="E132" s="28"/>
      <c r="F132" s="33"/>
      <c r="G132" s="34"/>
      <c r="H132" s="29"/>
      <c r="I132" s="30"/>
      <c r="J132" s="33"/>
      <c r="K132" s="199"/>
    </row>
    <row r="133" spans="1:11" ht="15.75">
      <c r="A133" s="196" t="s">
        <v>99</v>
      </c>
      <c r="B133" s="25">
        <v>382003458</v>
      </c>
      <c r="C133" s="26">
        <v>11178369997</v>
      </c>
      <c r="D133" s="25">
        <v>397987564</v>
      </c>
      <c r="E133" s="26">
        <v>12652586895</v>
      </c>
      <c r="F133" s="37">
        <f>(D133-B133)/B133*100</f>
        <v>4.184283064788382</v>
      </c>
      <c r="G133" s="38">
        <f>(E133-C133)/C133*100</f>
        <v>13.188120436124798</v>
      </c>
      <c r="H133" s="25">
        <v>404266113</v>
      </c>
      <c r="I133" s="26">
        <v>13414945761</v>
      </c>
      <c r="J133" s="37">
        <f>(H133-D133)/D133*100</f>
        <v>1.5775741676189663</v>
      </c>
      <c r="K133" s="202">
        <f>(I133-E133)/E133*100</f>
        <v>6.025320136716595</v>
      </c>
    </row>
    <row r="134" spans="1:11" ht="15.75">
      <c r="A134" s="197"/>
      <c r="B134" s="27"/>
      <c r="C134" s="28"/>
      <c r="D134" s="27"/>
      <c r="E134" s="28"/>
      <c r="F134" s="33"/>
      <c r="G134" s="34"/>
      <c r="H134" s="29"/>
      <c r="I134" s="30"/>
      <c r="J134" s="33"/>
      <c r="K134" s="199"/>
    </row>
    <row r="135" spans="1:11" ht="14.25">
      <c r="A135" s="203" t="s">
        <v>94</v>
      </c>
      <c r="B135" s="39"/>
      <c r="C135" s="40">
        <f>(C129*100)/C133</f>
        <v>89.34610456337</v>
      </c>
      <c r="D135" s="39"/>
      <c r="E135" s="40">
        <f>(E129*100)/E133</f>
        <v>88.39879456129196</v>
      </c>
      <c r="F135" s="37"/>
      <c r="G135" s="38">
        <f>(E135-C135)/C135*100</f>
        <v>-1.0602700662860434</v>
      </c>
      <c r="H135" s="39"/>
      <c r="I135" s="40">
        <f>(I129*100)/I133</f>
        <v>87.30370685544213</v>
      </c>
      <c r="J135" s="37"/>
      <c r="K135" s="202">
        <f>(I135-E135)/E135*100</f>
        <v>-1.238803890126067</v>
      </c>
    </row>
    <row r="136" spans="1:11" ht="15.75">
      <c r="A136" s="204"/>
      <c r="B136" s="28"/>
      <c r="C136" s="28"/>
      <c r="D136" s="28"/>
      <c r="E136" s="28"/>
      <c r="F136" s="34"/>
      <c r="G136" s="34"/>
      <c r="H136" s="30"/>
      <c r="I136" s="30"/>
      <c r="J136" s="41"/>
      <c r="K136" s="205"/>
    </row>
    <row r="137" spans="1:11" ht="15" thickBot="1">
      <c r="A137" s="206" t="s">
        <v>157</v>
      </c>
      <c r="B137" s="207"/>
      <c r="C137" s="212"/>
      <c r="D137" s="213"/>
      <c r="E137" s="213"/>
      <c r="F137" s="214"/>
      <c r="G137" s="214"/>
      <c r="H137" s="213"/>
      <c r="I137" s="213"/>
      <c r="J137" s="214"/>
      <c r="K137" s="216"/>
    </row>
    <row r="138" spans="1:2" ht="14.25" thickTop="1">
      <c r="A138" s="113" t="s">
        <v>161</v>
      </c>
      <c r="B138" s="9"/>
    </row>
    <row r="139" spans="1:7" ht="13.5">
      <c r="A139" s="70"/>
      <c r="B139" s="70"/>
      <c r="C139" s="70"/>
      <c r="D139" s="10"/>
      <c r="E139" s="10"/>
      <c r="F139" s="10"/>
      <c r="G139" s="10"/>
    </row>
    <row r="144" ht="13.5" thickBot="1"/>
    <row r="145" spans="1:11" ht="27" thickTop="1">
      <c r="A145" s="189" t="s">
        <v>119</v>
      </c>
      <c r="B145" s="190"/>
      <c r="C145" s="190"/>
      <c r="D145" s="190"/>
      <c r="E145" s="190"/>
      <c r="F145" s="190"/>
      <c r="G145" s="190"/>
      <c r="H145" s="190"/>
      <c r="I145" s="190"/>
      <c r="J145" s="190"/>
      <c r="K145" s="191"/>
    </row>
    <row r="146" spans="1:11" ht="23.25">
      <c r="A146" s="297" t="s">
        <v>156</v>
      </c>
      <c r="B146" s="298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1:11" ht="12.75">
      <c r="A147" s="171"/>
      <c r="B147" s="1"/>
      <c r="C147" s="1"/>
      <c r="D147" s="1"/>
      <c r="E147" s="1"/>
      <c r="F147" s="73"/>
      <c r="G147" s="73"/>
      <c r="H147" s="73"/>
      <c r="I147" s="73"/>
      <c r="J147" s="73"/>
      <c r="K147" s="137"/>
    </row>
    <row r="148" spans="1:11" ht="18">
      <c r="A148" s="171"/>
      <c r="B148" s="2">
        <v>2003</v>
      </c>
      <c r="C148" s="2"/>
      <c r="D148" s="2">
        <v>2004</v>
      </c>
      <c r="E148" s="2"/>
      <c r="F148" s="233" t="s">
        <v>135</v>
      </c>
      <c r="G148" s="233" t="s">
        <v>135</v>
      </c>
      <c r="H148" s="75">
        <v>2005</v>
      </c>
      <c r="I148" s="75"/>
      <c r="J148" s="233" t="s">
        <v>154</v>
      </c>
      <c r="K148" s="238" t="s">
        <v>154</v>
      </c>
    </row>
    <row r="149" spans="1:11" ht="18">
      <c r="A149" s="171"/>
      <c r="B149" s="2" t="s">
        <v>129</v>
      </c>
      <c r="C149" s="2"/>
      <c r="D149" s="2" t="s">
        <v>129</v>
      </c>
      <c r="E149" s="2"/>
      <c r="F149" s="233" t="s">
        <v>2</v>
      </c>
      <c r="G149" s="233" t="s">
        <v>2</v>
      </c>
      <c r="H149" s="75" t="s">
        <v>129</v>
      </c>
      <c r="I149" s="75"/>
      <c r="J149" s="233" t="s">
        <v>2</v>
      </c>
      <c r="K149" s="238" t="s">
        <v>2</v>
      </c>
    </row>
    <row r="150" spans="1:11" ht="15">
      <c r="A150" s="192"/>
      <c r="B150" s="12"/>
      <c r="C150" s="4"/>
      <c r="D150" s="12"/>
      <c r="E150" s="4"/>
      <c r="F150" s="234" t="s">
        <v>3</v>
      </c>
      <c r="G150" s="235" t="s">
        <v>4</v>
      </c>
      <c r="H150" s="14"/>
      <c r="I150" s="6"/>
      <c r="J150" s="234" t="s">
        <v>4</v>
      </c>
      <c r="K150" s="239" t="s">
        <v>4</v>
      </c>
    </row>
    <row r="151" spans="1:11" ht="15">
      <c r="A151" s="193"/>
      <c r="B151" s="15" t="s">
        <v>5</v>
      </c>
      <c r="C151" s="8" t="s">
        <v>6</v>
      </c>
      <c r="D151" s="16" t="s">
        <v>5</v>
      </c>
      <c r="E151" s="11" t="s">
        <v>6</v>
      </c>
      <c r="F151" s="236" t="s">
        <v>7</v>
      </c>
      <c r="G151" s="237" t="s">
        <v>8</v>
      </c>
      <c r="H151" s="16" t="s">
        <v>5</v>
      </c>
      <c r="I151" s="11" t="s">
        <v>6</v>
      </c>
      <c r="J151" s="236" t="s">
        <v>7</v>
      </c>
      <c r="K151" s="240" t="s">
        <v>8</v>
      </c>
    </row>
    <row r="152" spans="1:11" ht="18" customHeight="1">
      <c r="A152" s="194" t="s">
        <v>107</v>
      </c>
      <c r="B152" s="17">
        <v>103155107</v>
      </c>
      <c r="C152" s="18">
        <v>398940865</v>
      </c>
      <c r="D152" s="17">
        <v>110857182</v>
      </c>
      <c r="E152" s="18">
        <v>609378433</v>
      </c>
      <c r="F152" s="19">
        <f aca="true" t="shared" si="16" ref="F152:F166">(D152-B152)/B152*100</f>
        <v>7.466498968393295</v>
      </c>
      <c r="G152" s="20">
        <f aca="true" t="shared" si="17" ref="G152:G166">(E152-C152)/C152*100</f>
        <v>52.74906294696082</v>
      </c>
      <c r="H152" s="21">
        <v>154368046</v>
      </c>
      <c r="I152" s="22">
        <v>795962763</v>
      </c>
      <c r="J152" s="19">
        <f aca="true" t="shared" si="18" ref="J152:J166">(H152-D152)/D152*100</f>
        <v>39.24947686294245</v>
      </c>
      <c r="K152" s="195">
        <f aca="true" t="shared" si="19" ref="K152:K166">(I152-E152)/E152*100</f>
        <v>30.618794479062238</v>
      </c>
    </row>
    <row r="153" spans="1:11" ht="18" customHeight="1">
      <c r="A153" s="196" t="s">
        <v>11</v>
      </c>
      <c r="B153" s="23">
        <v>87143282</v>
      </c>
      <c r="C153" s="24">
        <v>601289555</v>
      </c>
      <c r="D153" s="23">
        <v>92081849</v>
      </c>
      <c r="E153" s="24">
        <v>728328753</v>
      </c>
      <c r="F153" s="19">
        <f t="shared" si="16"/>
        <v>5.667180402959806</v>
      </c>
      <c r="G153" s="20">
        <f t="shared" si="17"/>
        <v>21.127790586683314</v>
      </c>
      <c r="H153" s="25">
        <v>94355643</v>
      </c>
      <c r="I153" s="26">
        <v>754823949</v>
      </c>
      <c r="J153" s="19">
        <f t="shared" si="18"/>
        <v>2.4693183561072933</v>
      </c>
      <c r="K153" s="195">
        <f t="shared" si="19"/>
        <v>3.6378072252215476</v>
      </c>
    </row>
    <row r="154" spans="1:11" ht="18" customHeight="1">
      <c r="A154" s="196" t="s">
        <v>22</v>
      </c>
      <c r="B154" s="23">
        <v>369660959</v>
      </c>
      <c r="C154" s="24">
        <v>457822343</v>
      </c>
      <c r="D154" s="23">
        <v>352384385</v>
      </c>
      <c r="E154" s="24">
        <v>547486277</v>
      </c>
      <c r="F154" s="19">
        <f t="shared" si="16"/>
        <v>-4.673626894962419</v>
      </c>
      <c r="G154" s="20">
        <f t="shared" si="17"/>
        <v>19.58487508767129</v>
      </c>
      <c r="H154" s="25">
        <v>499911681</v>
      </c>
      <c r="I154" s="26">
        <v>602525743</v>
      </c>
      <c r="J154" s="19">
        <f t="shared" si="18"/>
        <v>41.86544644990441</v>
      </c>
      <c r="K154" s="195">
        <f t="shared" si="19"/>
        <v>10.053122482191458</v>
      </c>
    </row>
    <row r="155" spans="1:11" ht="18" customHeight="1">
      <c r="A155" s="196" t="s">
        <v>9</v>
      </c>
      <c r="B155" s="23">
        <v>87679828</v>
      </c>
      <c r="C155" s="24">
        <v>395743654</v>
      </c>
      <c r="D155" s="23">
        <v>96102641</v>
      </c>
      <c r="E155" s="24">
        <v>440272907</v>
      </c>
      <c r="F155" s="19">
        <f t="shared" si="16"/>
        <v>9.606329291613118</v>
      </c>
      <c r="G155" s="20">
        <f t="shared" si="17"/>
        <v>11.252044739042107</v>
      </c>
      <c r="H155" s="25">
        <v>87322788</v>
      </c>
      <c r="I155" s="26">
        <v>416194041</v>
      </c>
      <c r="J155" s="19">
        <f t="shared" si="18"/>
        <v>-9.135912300266545</v>
      </c>
      <c r="K155" s="195">
        <f t="shared" si="19"/>
        <v>-5.469077387494116</v>
      </c>
    </row>
    <row r="156" spans="1:11" ht="18" customHeight="1">
      <c r="A156" s="196" t="s">
        <v>108</v>
      </c>
      <c r="B156" s="23">
        <v>121009487</v>
      </c>
      <c r="C156" s="24">
        <v>281200322</v>
      </c>
      <c r="D156" s="23">
        <v>123706337</v>
      </c>
      <c r="E156" s="24">
        <v>341736566</v>
      </c>
      <c r="F156" s="19">
        <f t="shared" si="16"/>
        <v>2.228626917491188</v>
      </c>
      <c r="G156" s="20">
        <f t="shared" si="17"/>
        <v>21.52780038423996</v>
      </c>
      <c r="H156" s="25">
        <v>118077633</v>
      </c>
      <c r="I156" s="26">
        <v>341640546</v>
      </c>
      <c r="J156" s="19">
        <f t="shared" si="18"/>
        <v>-4.550053082567629</v>
      </c>
      <c r="K156" s="195">
        <f t="shared" si="19"/>
        <v>-0.028097666317627834</v>
      </c>
    </row>
    <row r="157" spans="1:11" ht="18" customHeight="1">
      <c r="A157" s="196" t="s">
        <v>106</v>
      </c>
      <c r="B157" s="23">
        <v>68172825</v>
      </c>
      <c r="C157" s="24">
        <v>278435737</v>
      </c>
      <c r="D157" s="23">
        <v>74547013</v>
      </c>
      <c r="E157" s="24">
        <v>343390813</v>
      </c>
      <c r="F157" s="19">
        <f t="shared" si="16"/>
        <v>9.35004233725095</v>
      </c>
      <c r="G157" s="20">
        <f t="shared" si="17"/>
        <v>23.328570067857346</v>
      </c>
      <c r="H157" s="25">
        <v>68914592</v>
      </c>
      <c r="I157" s="26">
        <v>336365044</v>
      </c>
      <c r="J157" s="19">
        <f t="shared" si="18"/>
        <v>-7.555528750695887</v>
      </c>
      <c r="K157" s="195">
        <f t="shared" si="19"/>
        <v>-2.0459979516108953</v>
      </c>
    </row>
    <row r="158" spans="1:11" ht="18" customHeight="1">
      <c r="A158" s="196" t="s">
        <v>113</v>
      </c>
      <c r="B158" s="23">
        <v>61524283</v>
      </c>
      <c r="C158" s="24">
        <v>165914539</v>
      </c>
      <c r="D158" s="23">
        <v>61575441</v>
      </c>
      <c r="E158" s="24">
        <v>210414910</v>
      </c>
      <c r="F158" s="19">
        <f t="shared" si="16"/>
        <v>0.0831509080731587</v>
      </c>
      <c r="G158" s="20">
        <f t="shared" si="17"/>
        <v>26.82126067324335</v>
      </c>
      <c r="H158" s="25">
        <v>83045376</v>
      </c>
      <c r="I158" s="26">
        <v>279288360</v>
      </c>
      <c r="J158" s="19">
        <f t="shared" si="18"/>
        <v>34.86769181238994</v>
      </c>
      <c r="K158" s="195">
        <f t="shared" si="19"/>
        <v>32.73220989900383</v>
      </c>
    </row>
    <row r="159" spans="1:11" ht="18" customHeight="1">
      <c r="A159" s="196" t="s">
        <v>110</v>
      </c>
      <c r="B159" s="23">
        <v>76293266</v>
      </c>
      <c r="C159" s="24">
        <v>155102396</v>
      </c>
      <c r="D159" s="23">
        <v>78747459</v>
      </c>
      <c r="E159" s="24">
        <v>207243980</v>
      </c>
      <c r="F159" s="19">
        <f t="shared" si="16"/>
        <v>3.2167884908741486</v>
      </c>
      <c r="G159" s="20">
        <f t="shared" si="17"/>
        <v>33.61752322639813</v>
      </c>
      <c r="H159" s="25">
        <v>94305582</v>
      </c>
      <c r="I159" s="26">
        <v>264785759</v>
      </c>
      <c r="J159" s="19">
        <f t="shared" si="18"/>
        <v>19.756984158688855</v>
      </c>
      <c r="K159" s="195">
        <f t="shared" si="19"/>
        <v>27.76523544857612</v>
      </c>
    </row>
    <row r="160" spans="1:11" ht="18" customHeight="1">
      <c r="A160" s="196" t="s">
        <v>16</v>
      </c>
      <c r="B160" s="23">
        <v>104918637</v>
      </c>
      <c r="C160" s="24">
        <v>155800135</v>
      </c>
      <c r="D160" s="23">
        <v>133934498</v>
      </c>
      <c r="E160" s="24">
        <v>193556773</v>
      </c>
      <c r="F160" s="19">
        <f t="shared" si="16"/>
        <v>27.65558324971378</v>
      </c>
      <c r="G160" s="20">
        <f t="shared" si="17"/>
        <v>24.234021363331937</v>
      </c>
      <c r="H160" s="25">
        <v>144517507</v>
      </c>
      <c r="I160" s="26">
        <v>194464804</v>
      </c>
      <c r="J160" s="19">
        <f t="shared" si="18"/>
        <v>7.901630392492306</v>
      </c>
      <c r="K160" s="195">
        <f t="shared" si="19"/>
        <v>0.46912902396859035</v>
      </c>
    </row>
    <row r="161" spans="1:11" ht="18" customHeight="1">
      <c r="A161" s="196" t="s">
        <v>112</v>
      </c>
      <c r="B161" s="23">
        <v>39409844</v>
      </c>
      <c r="C161" s="24">
        <v>84785917</v>
      </c>
      <c r="D161" s="23">
        <v>45883992</v>
      </c>
      <c r="E161" s="24">
        <v>135642584</v>
      </c>
      <c r="F161" s="19">
        <f t="shared" si="16"/>
        <v>16.42774328160243</v>
      </c>
      <c r="G161" s="20">
        <f t="shared" si="17"/>
        <v>59.98244614137982</v>
      </c>
      <c r="H161" s="25">
        <v>69663865</v>
      </c>
      <c r="I161" s="26">
        <v>192897568</v>
      </c>
      <c r="J161" s="19">
        <f t="shared" si="18"/>
        <v>51.82607694639996</v>
      </c>
      <c r="K161" s="195">
        <f t="shared" si="19"/>
        <v>42.21018378712101</v>
      </c>
    </row>
    <row r="162" spans="1:11" ht="18" customHeight="1">
      <c r="A162" s="196" t="s">
        <v>118</v>
      </c>
      <c r="B162" s="23">
        <v>15164510</v>
      </c>
      <c r="C162" s="24">
        <v>175237722</v>
      </c>
      <c r="D162" s="23">
        <v>17028888</v>
      </c>
      <c r="E162" s="24">
        <v>204772459</v>
      </c>
      <c r="F162" s="19">
        <f t="shared" si="16"/>
        <v>12.294350427412425</v>
      </c>
      <c r="G162" s="20">
        <f t="shared" si="17"/>
        <v>16.854097772396287</v>
      </c>
      <c r="H162" s="25">
        <v>11903380</v>
      </c>
      <c r="I162" s="26">
        <v>150311286</v>
      </c>
      <c r="J162" s="19">
        <f t="shared" si="18"/>
        <v>-30.09890017480883</v>
      </c>
      <c r="K162" s="195">
        <f t="shared" si="19"/>
        <v>-26.595946186298423</v>
      </c>
    </row>
    <row r="163" spans="1:11" ht="18" customHeight="1">
      <c r="A163" s="196" t="s">
        <v>10</v>
      </c>
      <c r="B163" s="23">
        <v>16631714</v>
      </c>
      <c r="C163" s="24">
        <v>150268931</v>
      </c>
      <c r="D163" s="23">
        <v>16586239</v>
      </c>
      <c r="E163" s="24">
        <v>156790861</v>
      </c>
      <c r="F163" s="19">
        <f t="shared" si="16"/>
        <v>-0.2734234126440606</v>
      </c>
      <c r="G163" s="20">
        <f t="shared" si="17"/>
        <v>4.340171954773538</v>
      </c>
      <c r="H163" s="25">
        <v>16256416</v>
      </c>
      <c r="I163" s="26">
        <v>150132502</v>
      </c>
      <c r="J163" s="19">
        <f t="shared" si="18"/>
        <v>-1.988533988929015</v>
      </c>
      <c r="K163" s="195">
        <f t="shared" si="19"/>
        <v>-4.246649937077646</v>
      </c>
    </row>
    <row r="164" spans="1:11" ht="18" customHeight="1">
      <c r="A164" s="196" t="s">
        <v>13</v>
      </c>
      <c r="B164" s="23">
        <v>15142798</v>
      </c>
      <c r="C164" s="24">
        <v>153928720</v>
      </c>
      <c r="D164" s="23">
        <v>16246496</v>
      </c>
      <c r="E164" s="24">
        <v>151994798</v>
      </c>
      <c r="F164" s="19">
        <f t="shared" si="16"/>
        <v>7.288600164910078</v>
      </c>
      <c r="G164" s="20">
        <f t="shared" si="17"/>
        <v>-1.2563750286496245</v>
      </c>
      <c r="H164" s="25">
        <v>17186469</v>
      </c>
      <c r="I164" s="26">
        <v>146962080</v>
      </c>
      <c r="J164" s="19">
        <f t="shared" si="18"/>
        <v>5.785696805021834</v>
      </c>
      <c r="K164" s="195">
        <f t="shared" si="19"/>
        <v>-3.3111120026620906</v>
      </c>
    </row>
    <row r="165" spans="1:11" ht="18" customHeight="1">
      <c r="A165" s="196" t="s">
        <v>114</v>
      </c>
      <c r="B165" s="23">
        <v>32217646</v>
      </c>
      <c r="C165" s="24">
        <v>72228188</v>
      </c>
      <c r="D165" s="23">
        <v>34752661</v>
      </c>
      <c r="E165" s="24">
        <v>102369631</v>
      </c>
      <c r="F165" s="19">
        <f t="shared" si="16"/>
        <v>7.868405407396928</v>
      </c>
      <c r="G165" s="20">
        <f t="shared" si="17"/>
        <v>41.7308585949851</v>
      </c>
      <c r="H165" s="25">
        <v>40828840</v>
      </c>
      <c r="I165" s="26">
        <v>128006254</v>
      </c>
      <c r="J165" s="19">
        <f t="shared" si="18"/>
        <v>17.484068342277446</v>
      </c>
      <c r="K165" s="195">
        <f t="shared" si="19"/>
        <v>25.043191764557598</v>
      </c>
    </row>
    <row r="166" spans="1:11" ht="18" customHeight="1">
      <c r="A166" s="196" t="s">
        <v>17</v>
      </c>
      <c r="B166" s="23">
        <v>16904075</v>
      </c>
      <c r="C166" s="24">
        <v>109688526</v>
      </c>
      <c r="D166" s="23">
        <v>13889904</v>
      </c>
      <c r="E166" s="24">
        <v>114720705</v>
      </c>
      <c r="F166" s="19">
        <f t="shared" si="16"/>
        <v>-17.83103186657655</v>
      </c>
      <c r="G166" s="20">
        <f t="shared" si="17"/>
        <v>4.587698625834393</v>
      </c>
      <c r="H166" s="25">
        <v>13411539</v>
      </c>
      <c r="I166" s="26">
        <v>108016300</v>
      </c>
      <c r="J166" s="19">
        <f t="shared" si="18"/>
        <v>-3.4439762866611607</v>
      </c>
      <c r="K166" s="195">
        <f t="shared" si="19"/>
        <v>-5.844110703468916</v>
      </c>
    </row>
    <row r="167" spans="1:11" ht="15.75">
      <c r="A167" s="197"/>
      <c r="B167" s="27"/>
      <c r="C167" s="28"/>
      <c r="D167" s="27"/>
      <c r="E167" s="28"/>
      <c r="F167" s="19"/>
      <c r="G167" s="20"/>
      <c r="H167" s="29"/>
      <c r="I167" s="30"/>
      <c r="J167" s="19"/>
      <c r="K167" s="195"/>
    </row>
    <row r="168" spans="1:11" ht="15.75">
      <c r="A168" s="197" t="s">
        <v>92</v>
      </c>
      <c r="B168" s="29">
        <f>B152+B153+B154+B155+B156+B157+B158+B159+B160+B161+B162+B163+B164+B165+B166</f>
        <v>1215028261</v>
      </c>
      <c r="C168" s="30">
        <f>C152+C153+C154+C155+C156+C157+C158+C159+C160+C161+C162+C163+C164+C165+C166</f>
        <v>3636387550</v>
      </c>
      <c r="D168" s="29">
        <f>D152+D153+D154+D155+D156+D157+D158+D159+D160+D161+D162+D163+D164+D165+D166</f>
        <v>1268324985</v>
      </c>
      <c r="E168" s="30">
        <f>E152+E153+E154+E155+E156+E157+E158+E159+E160+E161+E162+E163+E164+E165+E166</f>
        <v>4488100450</v>
      </c>
      <c r="F168" s="31">
        <f>(D168-B168)/B168*100</f>
        <v>4.386459616678826</v>
      </c>
      <c r="G168" s="32">
        <f>(E168-C168)/C168*100</f>
        <v>23.421950721396566</v>
      </c>
      <c r="H168" s="29">
        <f>H152+H153+H154+H155+H156+H157+H158+H159+H160+H161+H162+H163+H164+H165+H166</f>
        <v>1514069357</v>
      </c>
      <c r="I168" s="30">
        <f>I152+I153+I154+I155+I156+I157+I158+I159+I160+I161+I162+I163+I164+I165+I166</f>
        <v>4862376999</v>
      </c>
      <c r="J168" s="31">
        <f>(H168-D168)/D168*100</f>
        <v>19.375505087917194</v>
      </c>
      <c r="K168" s="198">
        <f>(I168-E168)/E168*100</f>
        <v>8.339308648940778</v>
      </c>
    </row>
    <row r="169" spans="1:11" ht="15.75">
      <c r="A169" s="197"/>
      <c r="B169" s="27"/>
      <c r="C169" s="28"/>
      <c r="D169" s="27"/>
      <c r="E169" s="28"/>
      <c r="F169" s="33"/>
      <c r="G169" s="34"/>
      <c r="H169" s="29"/>
      <c r="I169" s="30"/>
      <c r="J169" s="33"/>
      <c r="K169" s="199"/>
    </row>
    <row r="170" spans="1:11" ht="15.75">
      <c r="A170" s="196" t="s">
        <v>93</v>
      </c>
      <c r="B170" s="23">
        <f>B172-B168</f>
        <v>582436103</v>
      </c>
      <c r="C170" s="24">
        <f>C172-C168</f>
        <v>1435649645</v>
      </c>
      <c r="D170" s="23">
        <f>D172-D168</f>
        <v>642348561</v>
      </c>
      <c r="E170" s="24">
        <f>E172-E168</f>
        <v>1795705426</v>
      </c>
      <c r="F170" s="35">
        <f>(D170-B170)/B170*100</f>
        <v>10.286528889848025</v>
      </c>
      <c r="G170" s="36">
        <f>(E170-C170)/C170*100</f>
        <v>25.079641279749698</v>
      </c>
      <c r="H170" s="23">
        <f>H172-H168</f>
        <v>621800175</v>
      </c>
      <c r="I170" s="24">
        <f>I172-I168</f>
        <v>1836222431</v>
      </c>
      <c r="J170" s="35">
        <f>(H170-D170)/D170*100</f>
        <v>-3.198946373914271</v>
      </c>
      <c r="K170" s="200">
        <f>(I170-E170)/E170*100</f>
        <v>2.2563280376254764</v>
      </c>
    </row>
    <row r="171" spans="1:11" ht="15.75">
      <c r="A171" s="197"/>
      <c r="B171" s="27"/>
      <c r="C171" s="28"/>
      <c r="D171" s="27"/>
      <c r="E171" s="28"/>
      <c r="F171" s="33"/>
      <c r="G171" s="34"/>
      <c r="H171" s="29"/>
      <c r="I171" s="30"/>
      <c r="J171" s="33"/>
      <c r="K171" s="199"/>
    </row>
    <row r="172" spans="1:12" ht="15.75">
      <c r="A172" s="201" t="s">
        <v>120</v>
      </c>
      <c r="B172" s="26">
        <v>1797464364</v>
      </c>
      <c r="C172" s="71">
        <v>5072037195</v>
      </c>
      <c r="D172" s="26">
        <v>1910673546</v>
      </c>
      <c r="E172" s="71">
        <v>6283805876</v>
      </c>
      <c r="F172" s="275">
        <f>(D172-B172)/B172*100</f>
        <v>6.298271290790386</v>
      </c>
      <c r="G172" s="276">
        <f>(E172-C172)/C172*100</f>
        <v>23.891163144358604</v>
      </c>
      <c r="H172" s="25">
        <v>2135869532</v>
      </c>
      <c r="I172" s="71">
        <v>6698599430</v>
      </c>
      <c r="J172" s="37">
        <f>(H172-D172)/D172*100</f>
        <v>11.7862094480477</v>
      </c>
      <c r="K172" s="202">
        <f>(I172-E172)/E172*100</f>
        <v>6.600992490621619</v>
      </c>
      <c r="L172" s="72"/>
    </row>
    <row r="173" spans="1:11" ht="15.75">
      <c r="A173" s="197"/>
      <c r="B173" s="27"/>
      <c r="C173" s="28"/>
      <c r="D173" s="27"/>
      <c r="E173" s="28"/>
      <c r="F173" s="33"/>
      <c r="G173" s="34"/>
      <c r="H173" s="29"/>
      <c r="I173" s="30"/>
      <c r="J173" s="33"/>
      <c r="K173" s="199"/>
    </row>
    <row r="174" spans="1:11" ht="14.25">
      <c r="A174" s="203" t="s">
        <v>94</v>
      </c>
      <c r="B174" s="39"/>
      <c r="C174" s="40">
        <f>(C168*100)/C172</f>
        <v>71.69481236424568</v>
      </c>
      <c r="D174" s="39"/>
      <c r="E174" s="40">
        <f>(E168*100)/E172</f>
        <v>71.42328293656537</v>
      </c>
      <c r="F174" s="37"/>
      <c r="G174" s="38">
        <f>(E174-C174)/C174*100</f>
        <v>-0.37872953248109564</v>
      </c>
      <c r="H174" s="39"/>
      <c r="I174" s="40">
        <f>(I168*100)/I172</f>
        <v>72.58796483968888</v>
      </c>
      <c r="J174" s="37"/>
      <c r="K174" s="202">
        <f>(I174-E174)/E174*100</f>
        <v>1.6306753977661892</v>
      </c>
    </row>
    <row r="175" spans="1:11" ht="15">
      <c r="A175" s="204"/>
      <c r="B175" s="28"/>
      <c r="C175" s="28"/>
      <c r="D175" s="28"/>
      <c r="E175" s="28"/>
      <c r="F175" s="41"/>
      <c r="G175" s="41"/>
      <c r="H175" s="28"/>
      <c r="I175" s="28"/>
      <c r="J175" s="41"/>
      <c r="K175" s="205"/>
    </row>
    <row r="176" spans="1:11" ht="15" thickBot="1">
      <c r="A176" s="206" t="s">
        <v>157</v>
      </c>
      <c r="B176" s="207"/>
      <c r="C176" s="207"/>
      <c r="D176" s="208"/>
      <c r="E176" s="208"/>
      <c r="F176" s="209"/>
      <c r="G176" s="209"/>
      <c r="H176" s="208"/>
      <c r="I176" s="208"/>
      <c r="J176" s="209"/>
      <c r="K176" s="210"/>
    </row>
    <row r="177" spans="1:11" ht="14.25" thickTop="1">
      <c r="A177" s="113" t="s">
        <v>161</v>
      </c>
      <c r="B177" s="9"/>
      <c r="C177" s="9"/>
      <c r="D177" s="9"/>
      <c r="E177" s="9"/>
      <c r="F177" s="42"/>
      <c r="G177" s="42"/>
      <c r="H177" s="9"/>
      <c r="I177" s="9"/>
      <c r="J177" s="42"/>
      <c r="K177" s="42"/>
    </row>
    <row r="178" spans="1:11" ht="13.5">
      <c r="A178" s="70"/>
      <c r="B178" s="70"/>
      <c r="C178" s="70"/>
      <c r="D178" s="10"/>
      <c r="E178" s="10"/>
      <c r="F178" s="10"/>
      <c r="G178" s="10"/>
      <c r="H178" s="10"/>
      <c r="I178" s="10"/>
      <c r="J178" s="10"/>
      <c r="K178" s="10"/>
    </row>
    <row r="180" ht="13.5" thickBot="1"/>
    <row r="181" spans="1:11" ht="27" thickTop="1">
      <c r="A181" s="189" t="s">
        <v>121</v>
      </c>
      <c r="B181" s="190"/>
      <c r="C181" s="190"/>
      <c r="D181" s="190"/>
      <c r="E181" s="190"/>
      <c r="F181" s="190"/>
      <c r="G181" s="190"/>
      <c r="H181" s="190"/>
      <c r="I181" s="190"/>
      <c r="J181" s="190"/>
      <c r="K181" s="191"/>
    </row>
    <row r="182" spans="1:11" ht="23.25">
      <c r="A182" s="297" t="s">
        <v>156</v>
      </c>
      <c r="B182" s="298"/>
      <c r="C182" s="298"/>
      <c r="D182" s="298"/>
      <c r="E182" s="298"/>
      <c r="F182" s="298"/>
      <c r="G182" s="298"/>
      <c r="H182" s="298"/>
      <c r="I182" s="298"/>
      <c r="J182" s="298"/>
      <c r="K182" s="299"/>
    </row>
    <row r="183" spans="1:11" ht="12.75">
      <c r="A183" s="171"/>
      <c r="B183" s="1"/>
      <c r="C183" s="1"/>
      <c r="D183" s="1"/>
      <c r="E183" s="1"/>
      <c r="F183" s="73"/>
      <c r="G183" s="73"/>
      <c r="H183" s="73"/>
      <c r="I183" s="73"/>
      <c r="J183" s="73"/>
      <c r="K183" s="137"/>
    </row>
    <row r="184" spans="1:11" ht="18">
      <c r="A184" s="171"/>
      <c r="B184" s="2">
        <v>2003</v>
      </c>
      <c r="C184" s="2"/>
      <c r="D184" s="2">
        <v>2004</v>
      </c>
      <c r="E184" s="2"/>
      <c r="F184" s="233" t="s">
        <v>135</v>
      </c>
      <c r="G184" s="233" t="s">
        <v>135</v>
      </c>
      <c r="H184" s="75">
        <v>2005</v>
      </c>
      <c r="I184" s="75"/>
      <c r="J184" s="233" t="s">
        <v>154</v>
      </c>
      <c r="K184" s="238" t="s">
        <v>154</v>
      </c>
    </row>
    <row r="185" spans="1:11" ht="18">
      <c r="A185" s="171"/>
      <c r="B185" s="2" t="s">
        <v>129</v>
      </c>
      <c r="C185" s="2"/>
      <c r="D185" s="2" t="s">
        <v>129</v>
      </c>
      <c r="E185" s="2"/>
      <c r="F185" s="233" t="s">
        <v>2</v>
      </c>
      <c r="G185" s="233" t="s">
        <v>2</v>
      </c>
      <c r="H185" s="75" t="s">
        <v>129</v>
      </c>
      <c r="I185" s="75"/>
      <c r="J185" s="233" t="s">
        <v>2</v>
      </c>
      <c r="K185" s="238" t="s">
        <v>2</v>
      </c>
    </row>
    <row r="186" spans="1:11" ht="15">
      <c r="A186" s="192"/>
      <c r="B186" s="12"/>
      <c r="C186" s="4"/>
      <c r="D186" s="12"/>
      <c r="E186" s="4"/>
      <c r="F186" s="234" t="s">
        <v>3</v>
      </c>
      <c r="G186" s="235" t="s">
        <v>4</v>
      </c>
      <c r="H186" s="14"/>
      <c r="I186" s="6"/>
      <c r="J186" s="234" t="s">
        <v>4</v>
      </c>
      <c r="K186" s="239" t="s">
        <v>4</v>
      </c>
    </row>
    <row r="187" spans="1:11" ht="15">
      <c r="A187" s="193"/>
      <c r="B187" s="15" t="s">
        <v>5</v>
      </c>
      <c r="C187" s="8" t="s">
        <v>6</v>
      </c>
      <c r="D187" s="16" t="s">
        <v>5</v>
      </c>
      <c r="E187" s="11" t="s">
        <v>6</v>
      </c>
      <c r="F187" s="236" t="s">
        <v>7</v>
      </c>
      <c r="G187" s="237" t="s">
        <v>8</v>
      </c>
      <c r="H187" s="16" t="s">
        <v>5</v>
      </c>
      <c r="I187" s="11" t="s">
        <v>6</v>
      </c>
      <c r="J187" s="236" t="s">
        <v>7</v>
      </c>
      <c r="K187" s="240" t="s">
        <v>8</v>
      </c>
    </row>
    <row r="188" spans="1:11" ht="18" customHeight="1">
      <c r="A188" s="194" t="s">
        <v>9</v>
      </c>
      <c r="B188" s="17">
        <v>140696883</v>
      </c>
      <c r="C188" s="18">
        <v>3689539961</v>
      </c>
      <c r="D188" s="17">
        <v>143878244</v>
      </c>
      <c r="E188" s="18">
        <v>3887033672</v>
      </c>
      <c r="F188" s="19">
        <f aca="true" t="shared" si="20" ref="F188:F201">(D188-B188)/B188*100</f>
        <v>2.261145330419296</v>
      </c>
      <c r="G188" s="20">
        <f aca="true" t="shared" si="21" ref="G188:G201">(E188-C188)/C188*100</f>
        <v>5.352800432780025</v>
      </c>
      <c r="H188" s="21">
        <v>151323897</v>
      </c>
      <c r="I188" s="22">
        <v>3900015863</v>
      </c>
      <c r="J188" s="19">
        <f aca="true" t="shared" si="22" ref="J188:J202">(H188-D188)/D188*100</f>
        <v>5.174967940253705</v>
      </c>
      <c r="K188" s="195">
        <f aca="true" t="shared" si="23" ref="K188:K202">(I188-E188)/E188*100</f>
        <v>0.3339870990446105</v>
      </c>
    </row>
    <row r="189" spans="1:11" ht="18" customHeight="1">
      <c r="A189" s="196" t="s">
        <v>13</v>
      </c>
      <c r="B189" s="23">
        <v>85975941</v>
      </c>
      <c r="C189" s="24">
        <v>1837162608</v>
      </c>
      <c r="D189" s="23">
        <v>90958278</v>
      </c>
      <c r="E189" s="24">
        <v>2186224190</v>
      </c>
      <c r="F189" s="19">
        <f t="shared" si="20"/>
        <v>5.795036311379249</v>
      </c>
      <c r="G189" s="20">
        <f t="shared" si="21"/>
        <v>19.00003736631679</v>
      </c>
      <c r="H189" s="25">
        <v>87908083</v>
      </c>
      <c r="I189" s="26">
        <v>2409336207</v>
      </c>
      <c r="J189" s="19">
        <f t="shared" si="22"/>
        <v>-3.353400116040016</v>
      </c>
      <c r="K189" s="195">
        <f t="shared" si="23"/>
        <v>10.205358536445432</v>
      </c>
    </row>
    <row r="190" spans="1:11" ht="18" customHeight="1">
      <c r="A190" s="196" t="s">
        <v>22</v>
      </c>
      <c r="B190" s="23">
        <v>110482864</v>
      </c>
      <c r="C190" s="24">
        <v>1749777053</v>
      </c>
      <c r="D190" s="23">
        <v>118971700</v>
      </c>
      <c r="E190" s="24">
        <v>1780412682</v>
      </c>
      <c r="F190" s="19">
        <f t="shared" si="20"/>
        <v>7.6833960423039</v>
      </c>
      <c r="G190" s="20">
        <f t="shared" si="21"/>
        <v>1.7508304242231938</v>
      </c>
      <c r="H190" s="25">
        <v>108441301</v>
      </c>
      <c r="I190" s="26">
        <v>1532857709</v>
      </c>
      <c r="J190" s="19">
        <f t="shared" si="22"/>
        <v>-8.851179734340183</v>
      </c>
      <c r="K190" s="195">
        <f t="shared" si="23"/>
        <v>-13.904359113074438</v>
      </c>
    </row>
    <row r="191" spans="1:11" ht="18" customHeight="1">
      <c r="A191" s="196" t="s">
        <v>10</v>
      </c>
      <c r="B191" s="23">
        <v>63573043</v>
      </c>
      <c r="C191" s="24">
        <v>975704700</v>
      </c>
      <c r="D191" s="23">
        <v>62409927</v>
      </c>
      <c r="E191" s="24">
        <v>1064280230</v>
      </c>
      <c r="F191" s="19">
        <f t="shared" si="20"/>
        <v>-1.8295742111951445</v>
      </c>
      <c r="G191" s="20">
        <f t="shared" si="21"/>
        <v>9.078108366189074</v>
      </c>
      <c r="H191" s="25">
        <v>61098009</v>
      </c>
      <c r="I191" s="26">
        <v>1128255408</v>
      </c>
      <c r="J191" s="19">
        <f t="shared" si="22"/>
        <v>-2.1020982767693352</v>
      </c>
      <c r="K191" s="195">
        <f t="shared" si="23"/>
        <v>6.011121525765822</v>
      </c>
    </row>
    <row r="192" spans="1:11" ht="18" customHeight="1">
      <c r="A192" s="196" t="s">
        <v>11</v>
      </c>
      <c r="B192" s="23">
        <v>138432117</v>
      </c>
      <c r="C192" s="24">
        <v>718505186</v>
      </c>
      <c r="D192" s="23">
        <v>144891216</v>
      </c>
      <c r="E192" s="24">
        <v>934329929</v>
      </c>
      <c r="F192" s="19">
        <f t="shared" si="20"/>
        <v>4.665896281857772</v>
      </c>
      <c r="G192" s="20">
        <f t="shared" si="21"/>
        <v>30.0380216044815</v>
      </c>
      <c r="H192" s="25">
        <v>137312812</v>
      </c>
      <c r="I192" s="26">
        <v>1051495538</v>
      </c>
      <c r="J192" s="19">
        <f t="shared" si="22"/>
        <v>-5.230409550845374</v>
      </c>
      <c r="K192" s="195">
        <f t="shared" si="23"/>
        <v>12.54006805983414</v>
      </c>
    </row>
    <row r="193" spans="1:11" ht="18" customHeight="1">
      <c r="A193" s="196" t="s">
        <v>12</v>
      </c>
      <c r="B193" s="23">
        <v>27976739</v>
      </c>
      <c r="C193" s="24">
        <v>714413037</v>
      </c>
      <c r="D193" s="23">
        <v>27870514</v>
      </c>
      <c r="E193" s="24">
        <v>829044423</v>
      </c>
      <c r="F193" s="19">
        <f t="shared" si="20"/>
        <v>-0.3796904278229139</v>
      </c>
      <c r="G193" s="20">
        <f t="shared" si="21"/>
        <v>16.045533894701308</v>
      </c>
      <c r="H193" s="25">
        <v>32749912</v>
      </c>
      <c r="I193" s="26">
        <v>955597163</v>
      </c>
      <c r="J193" s="19">
        <f t="shared" si="22"/>
        <v>17.50738432739346</v>
      </c>
      <c r="K193" s="195">
        <f t="shared" si="23"/>
        <v>15.264892506248728</v>
      </c>
    </row>
    <row r="194" spans="1:11" ht="18" customHeight="1">
      <c r="A194" s="196" t="s">
        <v>17</v>
      </c>
      <c r="B194" s="23">
        <v>69452164</v>
      </c>
      <c r="C194" s="24">
        <v>392543544</v>
      </c>
      <c r="D194" s="23">
        <v>77702569</v>
      </c>
      <c r="E194" s="24">
        <v>588350661</v>
      </c>
      <c r="F194" s="19">
        <f t="shared" si="20"/>
        <v>11.879262682153431</v>
      </c>
      <c r="G194" s="20">
        <f t="shared" si="21"/>
        <v>49.881629692526545</v>
      </c>
      <c r="H194" s="25">
        <v>72224007</v>
      </c>
      <c r="I194" s="26">
        <v>709123723</v>
      </c>
      <c r="J194" s="19">
        <f t="shared" si="22"/>
        <v>-7.050683227732149</v>
      </c>
      <c r="K194" s="195">
        <f t="shared" si="23"/>
        <v>20.527394631413525</v>
      </c>
    </row>
    <row r="195" spans="1:11" ht="18" customHeight="1">
      <c r="A195" s="196" t="s">
        <v>24</v>
      </c>
      <c r="B195" s="23">
        <v>46756580</v>
      </c>
      <c r="C195" s="24">
        <v>303598587</v>
      </c>
      <c r="D195" s="23">
        <v>59728296</v>
      </c>
      <c r="E195" s="24">
        <v>415981220</v>
      </c>
      <c r="F195" s="19">
        <f t="shared" si="20"/>
        <v>27.743081294654143</v>
      </c>
      <c r="G195" s="20">
        <f t="shared" si="21"/>
        <v>37.01684981821078</v>
      </c>
      <c r="H195" s="25">
        <v>80247455</v>
      </c>
      <c r="I195" s="26">
        <v>574448034</v>
      </c>
      <c r="J195" s="19">
        <f t="shared" si="22"/>
        <v>34.35416774655684</v>
      </c>
      <c r="K195" s="195">
        <f t="shared" si="23"/>
        <v>38.09470389071891</v>
      </c>
    </row>
    <row r="196" spans="1:11" ht="18" customHeight="1">
      <c r="A196" s="196" t="s">
        <v>15</v>
      </c>
      <c r="B196" s="23">
        <v>7658824</v>
      </c>
      <c r="C196" s="24">
        <v>302450399</v>
      </c>
      <c r="D196" s="23">
        <v>7656496</v>
      </c>
      <c r="E196" s="24">
        <v>364722375</v>
      </c>
      <c r="F196" s="19">
        <f t="shared" si="20"/>
        <v>-0.030396311496386393</v>
      </c>
      <c r="G196" s="20">
        <f t="shared" si="21"/>
        <v>20.589153198637376</v>
      </c>
      <c r="H196" s="25">
        <v>8485920</v>
      </c>
      <c r="I196" s="26">
        <v>400526829</v>
      </c>
      <c r="J196" s="19">
        <f t="shared" si="22"/>
        <v>10.832944992069478</v>
      </c>
      <c r="K196" s="195">
        <f t="shared" si="23"/>
        <v>9.816906352400233</v>
      </c>
    </row>
    <row r="197" spans="1:11" ht="18" customHeight="1">
      <c r="A197" s="196" t="s">
        <v>125</v>
      </c>
      <c r="B197" s="23">
        <v>40952630</v>
      </c>
      <c r="C197" s="24">
        <v>218478859</v>
      </c>
      <c r="D197" s="23">
        <v>49781965</v>
      </c>
      <c r="E197" s="24">
        <v>280204799</v>
      </c>
      <c r="F197" s="19">
        <f t="shared" si="20"/>
        <v>21.559872955656328</v>
      </c>
      <c r="G197" s="20">
        <f t="shared" si="21"/>
        <v>28.252591707282765</v>
      </c>
      <c r="H197" s="25">
        <v>57252182</v>
      </c>
      <c r="I197" s="26">
        <v>363455902</v>
      </c>
      <c r="J197" s="19">
        <f t="shared" si="22"/>
        <v>15.005870097735194</v>
      </c>
      <c r="K197" s="195">
        <f t="shared" si="23"/>
        <v>29.71080555975774</v>
      </c>
    </row>
    <row r="198" spans="1:11" ht="18" customHeight="1">
      <c r="A198" s="196" t="s">
        <v>118</v>
      </c>
      <c r="B198" s="23">
        <v>17092928</v>
      </c>
      <c r="C198" s="24">
        <v>346284893</v>
      </c>
      <c r="D198" s="23">
        <v>18018044</v>
      </c>
      <c r="E198" s="24">
        <v>410655698</v>
      </c>
      <c r="F198" s="19">
        <f t="shared" si="20"/>
        <v>5.412273426764566</v>
      </c>
      <c r="G198" s="20">
        <f t="shared" si="21"/>
        <v>18.588972924094612</v>
      </c>
      <c r="H198" s="25">
        <v>13140028</v>
      </c>
      <c r="I198" s="26">
        <v>361359762</v>
      </c>
      <c r="J198" s="19">
        <f t="shared" si="22"/>
        <v>-27.07294976080645</v>
      </c>
      <c r="K198" s="195">
        <f t="shared" si="23"/>
        <v>-12.004201144677653</v>
      </c>
    </row>
    <row r="199" spans="1:11" ht="18" customHeight="1">
      <c r="A199" s="196" t="s">
        <v>133</v>
      </c>
      <c r="B199" s="23">
        <v>30398470</v>
      </c>
      <c r="C199" s="24">
        <v>314769569</v>
      </c>
      <c r="D199" s="23">
        <v>35262596</v>
      </c>
      <c r="E199" s="24">
        <v>337404602</v>
      </c>
      <c r="F199" s="19">
        <f t="shared" si="20"/>
        <v>16.001219798233265</v>
      </c>
      <c r="G199" s="20">
        <f t="shared" si="21"/>
        <v>7.1909851615929234</v>
      </c>
      <c r="H199" s="25">
        <v>30838370</v>
      </c>
      <c r="I199" s="26">
        <v>304203632</v>
      </c>
      <c r="J199" s="19">
        <f t="shared" si="22"/>
        <v>-12.546512457562681</v>
      </c>
      <c r="K199" s="195">
        <f t="shared" si="23"/>
        <v>-9.840105856054684</v>
      </c>
    </row>
    <row r="200" spans="1:11" ht="18" customHeight="1">
      <c r="A200" s="196" t="s">
        <v>126</v>
      </c>
      <c r="B200" s="23">
        <v>33718309</v>
      </c>
      <c r="C200" s="24">
        <v>168491351</v>
      </c>
      <c r="D200" s="23">
        <v>37953726</v>
      </c>
      <c r="E200" s="24">
        <v>202934385</v>
      </c>
      <c r="F200" s="19">
        <f t="shared" si="20"/>
        <v>12.561178557323263</v>
      </c>
      <c r="G200" s="20">
        <f t="shared" si="21"/>
        <v>20.44201900903507</v>
      </c>
      <c r="H200" s="25">
        <v>44883537</v>
      </c>
      <c r="I200" s="26">
        <v>268359103</v>
      </c>
      <c r="J200" s="19">
        <f t="shared" si="22"/>
        <v>18.258578881030022</v>
      </c>
      <c r="K200" s="195">
        <f t="shared" si="23"/>
        <v>32.23934573729336</v>
      </c>
    </row>
    <row r="201" spans="1:11" ht="18" customHeight="1">
      <c r="A201" s="196" t="s">
        <v>16</v>
      </c>
      <c r="B201" s="23">
        <v>32532858</v>
      </c>
      <c r="C201" s="24">
        <v>161629236</v>
      </c>
      <c r="D201" s="23">
        <v>36626725</v>
      </c>
      <c r="E201" s="24">
        <v>221591767</v>
      </c>
      <c r="F201" s="19">
        <f t="shared" si="20"/>
        <v>12.58379143941181</v>
      </c>
      <c r="G201" s="20">
        <f t="shared" si="21"/>
        <v>37.098814845601325</v>
      </c>
      <c r="H201" s="25">
        <v>38042046</v>
      </c>
      <c r="I201" s="26">
        <v>267525596</v>
      </c>
      <c r="J201" s="19">
        <f t="shared" si="22"/>
        <v>3.8641756804628313</v>
      </c>
      <c r="K201" s="195">
        <f t="shared" si="23"/>
        <v>20.72903232005005</v>
      </c>
    </row>
    <row r="202" spans="1:11" ht="18" customHeight="1">
      <c r="A202" s="196" t="s">
        <v>21</v>
      </c>
      <c r="B202" s="23">
        <v>8577915</v>
      </c>
      <c r="C202" s="24">
        <v>212123996</v>
      </c>
      <c r="D202" s="23">
        <v>10059525</v>
      </c>
      <c r="E202" s="24">
        <v>232129624</v>
      </c>
      <c r="F202" s="19">
        <f>(D202-B202)/B202*100</f>
        <v>17.272379127095572</v>
      </c>
      <c r="G202" s="20">
        <f>(E202-C202)/C202*100</f>
        <v>9.43110085480381</v>
      </c>
      <c r="H202" s="25">
        <v>10786784</v>
      </c>
      <c r="I202" s="26">
        <v>254687064</v>
      </c>
      <c r="J202" s="19">
        <f t="shared" si="22"/>
        <v>7.229556067508158</v>
      </c>
      <c r="K202" s="195">
        <f t="shared" si="23"/>
        <v>9.7176050222698</v>
      </c>
    </row>
    <row r="203" spans="1:11" ht="15.75">
      <c r="A203" s="197"/>
      <c r="B203" s="27"/>
      <c r="C203" s="28"/>
      <c r="D203" s="27"/>
      <c r="E203" s="28"/>
      <c r="F203" s="19"/>
      <c r="G203" s="20"/>
      <c r="H203" s="29"/>
      <c r="I203" s="30"/>
      <c r="J203" s="19"/>
      <c r="K203" s="195"/>
    </row>
    <row r="204" spans="1:11" ht="15.75">
      <c r="A204" s="197" t="s">
        <v>92</v>
      </c>
      <c r="B204" s="29">
        <f>B188+B189+B190+B191+B192+B193+B194+B195+B196+B197+B198+B199+B200+B201+B202</f>
        <v>854278265</v>
      </c>
      <c r="C204" s="30">
        <f>C188+C189+C190+C191+C192+C193+C194+C195+C196+C197+C198+C199+C200+C201+C202</f>
        <v>12105472979</v>
      </c>
      <c r="D204" s="29">
        <f>D188+D189+D190+D191+D192+D193+D194+D195+D196+D197+D198+D199+D200+D201+D202</f>
        <v>921769821</v>
      </c>
      <c r="E204" s="30">
        <f>E188+E189+E190+E191+E192+E193+E194+E195+E196+E197+E198+E199+E200+E201+E202</f>
        <v>13735300257</v>
      </c>
      <c r="F204" s="31">
        <f>(D204-B204)/B204*100</f>
        <v>7.9004182554029985</v>
      </c>
      <c r="G204" s="32">
        <f>(E204-C204)/C204*100</f>
        <v>13.463557192910569</v>
      </c>
      <c r="H204" s="29">
        <f>H188+H189+H190+H191+H192+H193+H194+H195+H196+H197+H198+H199+H200+H201+H202</f>
        <v>934734343</v>
      </c>
      <c r="I204" s="30">
        <f>I188+I189+I190+I191+I192+I193+I194+I195+I196+I197+I198+I199+I200+I201+I202</f>
        <v>14481247533</v>
      </c>
      <c r="J204" s="31">
        <f>(H204-D204)/D204*100</f>
        <v>1.4064814994631942</v>
      </c>
      <c r="K204" s="198">
        <f>(I204-E204)/E204*100</f>
        <v>5.430877098007658</v>
      </c>
    </row>
    <row r="205" spans="1:11" ht="15.75">
      <c r="A205" s="197"/>
      <c r="B205" s="27"/>
      <c r="C205" s="28"/>
      <c r="D205" s="27"/>
      <c r="E205" s="28"/>
      <c r="F205" s="33"/>
      <c r="G205" s="34"/>
      <c r="H205" s="29"/>
      <c r="I205" s="30"/>
      <c r="J205" s="33"/>
      <c r="K205" s="199"/>
    </row>
    <row r="206" spans="1:11" ht="15.75">
      <c r="A206" s="196" t="s">
        <v>93</v>
      </c>
      <c r="B206" s="23">
        <f>B208-B204</f>
        <v>613938782</v>
      </c>
      <c r="C206" s="24">
        <f>C208-C204</f>
        <v>3016395540</v>
      </c>
      <c r="D206" s="23">
        <f>D208-D204</f>
        <v>601978198</v>
      </c>
      <c r="E206" s="24">
        <f>E208-E204</f>
        <v>3869557571</v>
      </c>
      <c r="F206" s="35">
        <f>(D206-B206)/B206*100</f>
        <v>-1.9481720899006505</v>
      </c>
      <c r="G206" s="36">
        <f>(E206-C206)/C206*100</f>
        <v>28.284156361005625</v>
      </c>
      <c r="H206" s="25">
        <f>H208-H204</f>
        <v>623266110</v>
      </c>
      <c r="I206" s="26">
        <f>I208-I204</f>
        <v>4400697393</v>
      </c>
      <c r="J206" s="35">
        <f>(H206-D206)/D206*100</f>
        <v>3.5363260780417836</v>
      </c>
      <c r="K206" s="200">
        <f>(I206-E206)/E206*100</f>
        <v>13.726112410901251</v>
      </c>
    </row>
    <row r="207" spans="1:11" ht="15.75">
      <c r="A207" s="197"/>
      <c r="B207" s="27"/>
      <c r="C207" s="28"/>
      <c r="D207" s="27"/>
      <c r="E207" s="28"/>
      <c r="F207" s="33"/>
      <c r="G207" s="34"/>
      <c r="H207" s="29"/>
      <c r="I207" s="30"/>
      <c r="J207" s="33"/>
      <c r="K207" s="199"/>
    </row>
    <row r="208" spans="1:12" ht="15.75">
      <c r="A208" s="201" t="s">
        <v>122</v>
      </c>
      <c r="B208" s="26">
        <v>1468217047</v>
      </c>
      <c r="C208" s="71">
        <v>15121868519</v>
      </c>
      <c r="D208" s="26">
        <v>1523748019</v>
      </c>
      <c r="E208" s="71">
        <v>17604857828</v>
      </c>
      <c r="F208" s="37">
        <f>(D208-B208)/B208*100</f>
        <v>3.7822045530302306</v>
      </c>
      <c r="G208" s="38">
        <f>(E208-C208)/C208*100</f>
        <v>16.41985780976886</v>
      </c>
      <c r="H208" s="26">
        <v>1558000453</v>
      </c>
      <c r="I208" s="71">
        <v>18881944926</v>
      </c>
      <c r="J208" s="37">
        <f>(H208-D208)/D208*100</f>
        <v>2.247906712454929</v>
      </c>
      <c r="K208" s="202">
        <f>(I208-E208)/E208*100</f>
        <v>7.254174447059897</v>
      </c>
      <c r="L208" s="10"/>
    </row>
    <row r="209" spans="1:11" ht="15.75">
      <c r="A209" s="197"/>
      <c r="B209" s="27"/>
      <c r="C209" s="28"/>
      <c r="D209" s="27"/>
      <c r="E209" s="28"/>
      <c r="F209" s="33"/>
      <c r="G209" s="34"/>
      <c r="H209" s="29"/>
      <c r="I209" s="30"/>
      <c r="J209" s="33"/>
      <c r="K209" s="199"/>
    </row>
    <row r="210" spans="1:11" ht="14.25">
      <c r="A210" s="203" t="s">
        <v>94</v>
      </c>
      <c r="B210" s="39"/>
      <c r="C210" s="40">
        <f>(C204*100)/C208</f>
        <v>80.0527591136636</v>
      </c>
      <c r="D210" s="39"/>
      <c r="E210" s="40">
        <f>(E204*100)/E208</f>
        <v>78.01994421763756</v>
      </c>
      <c r="F210" s="37"/>
      <c r="G210" s="38">
        <f>(E210-C210)/C210*100</f>
        <v>-2.5393439508308884</v>
      </c>
      <c r="H210" s="39"/>
      <c r="I210" s="40">
        <f>(I204*100)/I208</f>
        <v>76.6936223453319</v>
      </c>
      <c r="J210" s="37"/>
      <c r="K210" s="202">
        <f>(I210-E210)/E210*100</f>
        <v>-1.6999779807658728</v>
      </c>
    </row>
    <row r="211" spans="1:11" ht="15">
      <c r="A211" s="204"/>
      <c r="B211" s="28"/>
      <c r="C211" s="28"/>
      <c r="D211" s="28"/>
      <c r="E211" s="28"/>
      <c r="F211" s="41"/>
      <c r="G211" s="41"/>
      <c r="H211" s="28"/>
      <c r="I211" s="28"/>
      <c r="J211" s="41"/>
      <c r="K211" s="205"/>
    </row>
    <row r="212" spans="1:11" ht="15" thickBot="1">
      <c r="A212" s="206" t="s">
        <v>157</v>
      </c>
      <c r="B212" s="207"/>
      <c r="C212" s="207"/>
      <c r="D212" s="208"/>
      <c r="E212" s="208"/>
      <c r="F212" s="209"/>
      <c r="G212" s="209"/>
      <c r="H212" s="208"/>
      <c r="I212" s="208"/>
      <c r="J212" s="209"/>
      <c r="K212" s="210"/>
    </row>
    <row r="213" spans="1:11" ht="14.25" thickTop="1">
      <c r="A213" s="113" t="s">
        <v>161</v>
      </c>
      <c r="B213" s="9"/>
      <c r="C213" s="9"/>
      <c r="D213" s="9"/>
      <c r="E213" s="9"/>
      <c r="F213" s="42"/>
      <c r="G213" s="42"/>
      <c r="H213" s="9"/>
      <c r="I213" s="9"/>
      <c r="J213" s="42"/>
      <c r="K213" s="42"/>
    </row>
    <row r="214" spans="1:11" ht="13.5">
      <c r="A214" s="70"/>
      <c r="B214" s="70"/>
      <c r="C214" s="70"/>
      <c r="D214" s="10"/>
      <c r="E214" s="10"/>
      <c r="F214" s="10"/>
      <c r="G214" s="10"/>
      <c r="H214" s="10"/>
      <c r="I214" s="10"/>
      <c r="J214" s="10"/>
      <c r="K214" s="10"/>
    </row>
  </sheetData>
  <mergeCells count="6">
    <mergeCell ref="A182:K182"/>
    <mergeCell ref="A146:K146"/>
    <mergeCell ref="A107:K107"/>
    <mergeCell ref="A37:K37"/>
    <mergeCell ref="A72:K72"/>
    <mergeCell ref="A2:K2"/>
  </mergeCells>
  <printOptions horizontalCentered="1" verticalCentered="1"/>
  <pageMargins left="0.5905511811023623" right="0.5905511811023623" top="0.3937007874015748" bottom="0.3937007874015748" header="0.5118110236220472" footer="0"/>
  <pageSetup fitToHeight="1" fitToWidth="1" horizontalDpi="600" verticalDpi="600" orientation="landscape" paperSize="9" scale="15" r:id="rId1"/>
  <headerFooter alignWithMargins="0">
    <oddFooter>&amp;R&amp;"Tahoma,Normal Italic"&amp;8GENERAL SECRETARIAT OF ITKIB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L1">
      <selection activeCell="T1" sqref="T1"/>
    </sheetView>
  </sheetViews>
  <sheetFormatPr defaultColWidth="9.140625" defaultRowHeight="12.75"/>
  <cols>
    <col min="1" max="1" width="35.8515625" style="0" customWidth="1"/>
    <col min="2" max="3" width="19.140625" style="0" bestFit="1" customWidth="1"/>
    <col min="4" max="4" width="13.7109375" style="0" bestFit="1" customWidth="1"/>
    <col min="5" max="6" width="19.140625" style="0" bestFit="1" customWidth="1"/>
    <col min="7" max="7" width="13.7109375" style="0" bestFit="1" customWidth="1"/>
    <col min="8" max="8" width="9.00390625" style="0" bestFit="1" customWidth="1"/>
    <col min="9" max="9" width="7.57421875" style="0" bestFit="1" customWidth="1"/>
    <col min="10" max="10" width="8.7109375" style="0" customWidth="1"/>
    <col min="11" max="12" width="19.140625" style="0" bestFit="1" customWidth="1"/>
    <col min="13" max="13" width="13.7109375" style="0" bestFit="1" customWidth="1"/>
    <col min="14" max="14" width="8.8515625" style="0" bestFit="1" customWidth="1"/>
    <col min="15" max="15" width="6.421875" style="0" bestFit="1" customWidth="1"/>
    <col min="16" max="16" width="6.00390625" style="0" bestFit="1" customWidth="1"/>
  </cols>
  <sheetData>
    <row r="1" spans="1:16" ht="24" thickTop="1">
      <c r="A1" s="220" t="s">
        <v>160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1"/>
    </row>
    <row r="2" spans="1:16" ht="26.25">
      <c r="A2" s="279" t="s">
        <v>100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1"/>
    </row>
    <row r="3" spans="1:16" ht="12.75">
      <c r="A3" s="17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72"/>
    </row>
    <row r="4" spans="1:16" ht="18">
      <c r="A4" s="171"/>
      <c r="B4" s="2">
        <v>2003</v>
      </c>
      <c r="C4" s="2"/>
      <c r="D4" s="2"/>
      <c r="E4" s="2">
        <v>2004</v>
      </c>
      <c r="F4" s="2"/>
      <c r="G4" s="2"/>
      <c r="H4" s="46" t="s">
        <v>136</v>
      </c>
      <c r="I4" s="46"/>
      <c r="J4" s="46"/>
      <c r="K4" s="2">
        <v>2005</v>
      </c>
      <c r="L4" s="2"/>
      <c r="M4" s="2"/>
      <c r="N4" s="46" t="s">
        <v>155</v>
      </c>
      <c r="O4" s="46"/>
      <c r="P4" s="221"/>
    </row>
    <row r="5" spans="1:16" ht="18">
      <c r="A5" s="171"/>
      <c r="B5" s="2" t="s">
        <v>129</v>
      </c>
      <c r="C5" s="2"/>
      <c r="D5" s="2"/>
      <c r="E5" s="2" t="s">
        <v>129</v>
      </c>
      <c r="F5" s="2"/>
      <c r="G5" s="2"/>
      <c r="H5" s="300" t="s">
        <v>101</v>
      </c>
      <c r="I5" s="301"/>
      <c r="J5" s="302"/>
      <c r="K5" s="2" t="s">
        <v>129</v>
      </c>
      <c r="L5" s="2"/>
      <c r="M5" s="2"/>
      <c r="N5" s="300" t="s">
        <v>4</v>
      </c>
      <c r="O5" s="301"/>
      <c r="P5" s="303"/>
    </row>
    <row r="6" spans="1:16" ht="15">
      <c r="A6" s="192"/>
      <c r="B6" s="12"/>
      <c r="C6" s="3"/>
      <c r="D6" s="13" t="s">
        <v>102</v>
      </c>
      <c r="E6" s="12"/>
      <c r="F6" s="3"/>
      <c r="G6" s="13" t="s">
        <v>102</v>
      </c>
      <c r="H6" s="218"/>
      <c r="I6" s="218"/>
      <c r="J6" s="219" t="s">
        <v>103</v>
      </c>
      <c r="K6" s="14"/>
      <c r="L6" s="5"/>
      <c r="M6" s="13" t="s">
        <v>102</v>
      </c>
      <c r="N6" s="218"/>
      <c r="O6" s="218"/>
      <c r="P6" s="222" t="s">
        <v>103</v>
      </c>
    </row>
    <row r="7" spans="1:16" ht="15">
      <c r="A7" s="193"/>
      <c r="B7" s="15" t="s">
        <v>5</v>
      </c>
      <c r="C7" s="7" t="s">
        <v>6</v>
      </c>
      <c r="D7" s="8" t="s">
        <v>104</v>
      </c>
      <c r="E7" s="16" t="s">
        <v>5</v>
      </c>
      <c r="F7" s="7" t="s">
        <v>6</v>
      </c>
      <c r="G7" s="8" t="s">
        <v>104</v>
      </c>
      <c r="H7" s="16" t="s">
        <v>123</v>
      </c>
      <c r="I7" s="47" t="s">
        <v>8</v>
      </c>
      <c r="J7" s="48" t="s">
        <v>105</v>
      </c>
      <c r="K7" s="16" t="s">
        <v>5</v>
      </c>
      <c r="L7" s="7" t="s">
        <v>6</v>
      </c>
      <c r="M7" s="8" t="s">
        <v>104</v>
      </c>
      <c r="N7" s="49" t="s">
        <v>7</v>
      </c>
      <c r="O7" s="47" t="s">
        <v>8</v>
      </c>
      <c r="P7" s="223" t="s">
        <v>105</v>
      </c>
    </row>
    <row r="8" spans="1:16" ht="18" customHeight="1">
      <c r="A8" s="194" t="s">
        <v>107</v>
      </c>
      <c r="B8" s="17">
        <v>100990848</v>
      </c>
      <c r="C8" s="50">
        <v>336913100</v>
      </c>
      <c r="D8" s="51">
        <f>C8/B8</f>
        <v>3.336075562015283</v>
      </c>
      <c r="E8" s="17">
        <v>107553128</v>
      </c>
      <c r="F8" s="50">
        <v>478010675</v>
      </c>
      <c r="G8" s="51">
        <f>F8/E8</f>
        <v>4.444414438601916</v>
      </c>
      <c r="H8" s="52">
        <f aca="true" t="shared" si="0" ref="H8:J19">(E8-B8)/B8*100</f>
        <v>6.49789573011606</v>
      </c>
      <c r="I8" s="53">
        <f t="shared" si="0"/>
        <v>41.87951581579939</v>
      </c>
      <c r="J8" s="54">
        <f t="shared" si="0"/>
        <v>33.22283491435964</v>
      </c>
      <c r="K8" s="21">
        <v>150322496</v>
      </c>
      <c r="L8" s="55">
        <v>639579141</v>
      </c>
      <c r="M8" s="51">
        <f>L8/K8</f>
        <v>4.25471341960687</v>
      </c>
      <c r="N8" s="52">
        <f aca="true" t="shared" si="1" ref="N8:P19">(K8-E8)/E8*100</f>
        <v>39.76580578855875</v>
      </c>
      <c r="O8" s="53">
        <f t="shared" si="1"/>
        <v>33.800179462519324</v>
      </c>
      <c r="P8" s="224">
        <f t="shared" si="1"/>
        <v>-4.268301744036282</v>
      </c>
    </row>
    <row r="9" spans="1:16" ht="18" customHeight="1">
      <c r="A9" s="196" t="s">
        <v>106</v>
      </c>
      <c r="B9" s="17">
        <v>67976172</v>
      </c>
      <c r="C9" s="50">
        <v>275224846</v>
      </c>
      <c r="D9" s="51">
        <f aca="true" t="shared" si="2" ref="D9:D25">C9/B9</f>
        <v>4.048842968091819</v>
      </c>
      <c r="E9" s="17">
        <v>74395158</v>
      </c>
      <c r="F9" s="50">
        <v>336970586</v>
      </c>
      <c r="G9" s="51">
        <f aca="true" t="shared" si="3" ref="G9:G25">F9/E9</f>
        <v>4.529469323796584</v>
      </c>
      <c r="H9" s="52">
        <f t="shared" si="0"/>
        <v>9.442994230390026</v>
      </c>
      <c r="I9" s="53">
        <f t="shared" si="0"/>
        <v>22.43465330161362</v>
      </c>
      <c r="J9" s="54">
        <f t="shared" si="0"/>
        <v>11.870708730679171</v>
      </c>
      <c r="K9" s="21">
        <v>68680704</v>
      </c>
      <c r="L9" s="55">
        <v>326411813</v>
      </c>
      <c r="M9" s="51">
        <f aca="true" t="shared" si="4" ref="M9:M25">L9/K9</f>
        <v>4.752598531896237</v>
      </c>
      <c r="N9" s="52">
        <f t="shared" si="1"/>
        <v>-7.681217640535154</v>
      </c>
      <c r="O9" s="53">
        <f t="shared" si="1"/>
        <v>-3.133440554956924</v>
      </c>
      <c r="P9" s="224">
        <f t="shared" si="1"/>
        <v>4.92616666873962</v>
      </c>
    </row>
    <row r="10" spans="1:16" ht="18" customHeight="1">
      <c r="A10" s="196" t="s">
        <v>108</v>
      </c>
      <c r="B10" s="23">
        <v>115897032</v>
      </c>
      <c r="C10" s="24">
        <v>271540001</v>
      </c>
      <c r="D10" s="51">
        <f t="shared" si="2"/>
        <v>2.3429418019954125</v>
      </c>
      <c r="E10" s="23">
        <v>119859518</v>
      </c>
      <c r="F10" s="24">
        <v>320045335</v>
      </c>
      <c r="G10" s="51">
        <f t="shared" si="3"/>
        <v>2.670170382297049</v>
      </c>
      <c r="H10" s="52">
        <f t="shared" si="0"/>
        <v>3.418971074254947</v>
      </c>
      <c r="I10" s="53">
        <f t="shared" si="0"/>
        <v>17.8630528914228</v>
      </c>
      <c r="J10" s="54">
        <f t="shared" si="0"/>
        <v>13.966568867521408</v>
      </c>
      <c r="K10" s="25">
        <v>112969798</v>
      </c>
      <c r="L10" s="26">
        <v>293290977</v>
      </c>
      <c r="M10" s="51">
        <f t="shared" si="4"/>
        <v>2.5961892664444703</v>
      </c>
      <c r="N10" s="52">
        <f t="shared" si="1"/>
        <v>-5.748162611499906</v>
      </c>
      <c r="O10" s="53">
        <f t="shared" si="1"/>
        <v>-8.35955256151445</v>
      </c>
      <c r="P10" s="224">
        <f t="shared" si="1"/>
        <v>-2.770651503854045</v>
      </c>
    </row>
    <row r="11" spans="1:16" ht="18" customHeight="1">
      <c r="A11" s="196" t="s">
        <v>113</v>
      </c>
      <c r="B11" s="23">
        <v>60619453</v>
      </c>
      <c r="C11" s="24">
        <v>164320733</v>
      </c>
      <c r="D11" s="51">
        <f>C11/B11</f>
        <v>2.7106931004474752</v>
      </c>
      <c r="E11" s="23">
        <v>60716725</v>
      </c>
      <c r="F11" s="24">
        <v>206216315</v>
      </c>
      <c r="G11" s="51">
        <f>F11/E11</f>
        <v>3.396367557703417</v>
      </c>
      <c r="H11" s="52">
        <f>(E11-B11)/B11*100</f>
        <v>0.16046334169330098</v>
      </c>
      <c r="I11" s="53">
        <f>(F11-C11)/C11*100</f>
        <v>25.49622390012099</v>
      </c>
      <c r="J11" s="54">
        <f>(G11-D11)/D11*100</f>
        <v>25.295171081623074</v>
      </c>
      <c r="K11" s="25">
        <v>81488152</v>
      </c>
      <c r="L11" s="26">
        <v>269809768</v>
      </c>
      <c r="M11" s="51">
        <f>L11/K11</f>
        <v>3.31103063915353</v>
      </c>
      <c r="N11" s="52">
        <f>(K11-E11)/E11*100</f>
        <v>34.21038766501322</v>
      </c>
      <c r="O11" s="53">
        <f>(L11-F11)/F11*100</f>
        <v>30.83822586976205</v>
      </c>
      <c r="P11" s="224">
        <f>(M11-G11)/G11*100</f>
        <v>-2.5125937372806293</v>
      </c>
    </row>
    <row r="12" spans="1:16" ht="18" customHeight="1">
      <c r="A12" s="196" t="s">
        <v>110</v>
      </c>
      <c r="B12" s="23">
        <v>76198937</v>
      </c>
      <c r="C12" s="24">
        <v>146302300</v>
      </c>
      <c r="D12" s="51">
        <f t="shared" si="2"/>
        <v>1.9200044746031038</v>
      </c>
      <c r="E12" s="23">
        <v>78658763</v>
      </c>
      <c r="F12" s="24">
        <v>189219632</v>
      </c>
      <c r="G12" s="51">
        <f t="shared" si="3"/>
        <v>2.4055759941203245</v>
      </c>
      <c r="H12" s="52">
        <f t="shared" si="0"/>
        <v>3.2281631435357165</v>
      </c>
      <c r="I12" s="53">
        <f t="shared" si="0"/>
        <v>29.33469398635565</v>
      </c>
      <c r="J12" s="54">
        <f t="shared" si="0"/>
        <v>25.29012436898598</v>
      </c>
      <c r="K12" s="25">
        <v>94208713</v>
      </c>
      <c r="L12" s="26">
        <v>249268028</v>
      </c>
      <c r="M12" s="51">
        <f t="shared" si="4"/>
        <v>2.645912676887965</v>
      </c>
      <c r="N12" s="52">
        <f t="shared" si="1"/>
        <v>19.768871778469236</v>
      </c>
      <c r="O12" s="53">
        <f t="shared" si="1"/>
        <v>31.734759953449228</v>
      </c>
      <c r="P12" s="224">
        <f t="shared" si="1"/>
        <v>9.9908164761815</v>
      </c>
    </row>
    <row r="13" spans="1:16" ht="18" customHeight="1">
      <c r="A13" s="196" t="s">
        <v>112</v>
      </c>
      <c r="B13" s="23">
        <v>38587466</v>
      </c>
      <c r="C13" s="24">
        <v>79101041</v>
      </c>
      <c r="D13" s="51">
        <f t="shared" si="2"/>
        <v>2.0499154051732758</v>
      </c>
      <c r="E13" s="23">
        <v>45551812</v>
      </c>
      <c r="F13" s="24">
        <v>114749707</v>
      </c>
      <c r="G13" s="51">
        <f t="shared" si="3"/>
        <v>2.5191030161434633</v>
      </c>
      <c r="H13" s="52">
        <f t="shared" si="0"/>
        <v>18.048207674481656</v>
      </c>
      <c r="I13" s="53">
        <f t="shared" si="0"/>
        <v>45.06725265474066</v>
      </c>
      <c r="J13" s="54">
        <f t="shared" si="0"/>
        <v>22.888145032039894</v>
      </c>
      <c r="K13" s="25">
        <v>69527739</v>
      </c>
      <c r="L13" s="26">
        <v>165411596</v>
      </c>
      <c r="M13" s="51">
        <f t="shared" si="4"/>
        <v>2.3790734227672785</v>
      </c>
      <c r="N13" s="52">
        <f t="shared" si="1"/>
        <v>52.634408923184</v>
      </c>
      <c r="O13" s="53">
        <f t="shared" si="1"/>
        <v>44.149907066865104</v>
      </c>
      <c r="P13" s="224">
        <f t="shared" si="1"/>
        <v>-5.558708495794605</v>
      </c>
    </row>
    <row r="14" spans="1:16" ht="18" customHeight="1">
      <c r="A14" s="196" t="s">
        <v>114</v>
      </c>
      <c r="B14" s="23">
        <v>32191686</v>
      </c>
      <c r="C14" s="24">
        <v>67507154</v>
      </c>
      <c r="D14" s="51">
        <f t="shared" si="2"/>
        <v>2.097036918165765</v>
      </c>
      <c r="E14" s="23">
        <v>34717961</v>
      </c>
      <c r="F14" s="24">
        <v>95802376</v>
      </c>
      <c r="G14" s="51">
        <f t="shared" si="3"/>
        <v>2.7594470769755173</v>
      </c>
      <c r="H14" s="52">
        <f t="shared" si="0"/>
        <v>7.847600774933006</v>
      </c>
      <c r="I14" s="53">
        <f t="shared" si="0"/>
        <v>41.914405101420805</v>
      </c>
      <c r="J14" s="54">
        <f t="shared" si="0"/>
        <v>31.587911165109528</v>
      </c>
      <c r="K14" s="25">
        <v>40795153</v>
      </c>
      <c r="L14" s="26">
        <v>115975816</v>
      </c>
      <c r="M14" s="51">
        <f t="shared" si="4"/>
        <v>2.8428822414270636</v>
      </c>
      <c r="N14" s="52">
        <f t="shared" si="1"/>
        <v>17.50446116348826</v>
      </c>
      <c r="O14" s="53">
        <f t="shared" si="1"/>
        <v>21.057348306267475</v>
      </c>
      <c r="P14" s="224">
        <f t="shared" si="1"/>
        <v>3.023618939740462</v>
      </c>
    </row>
    <row r="15" spans="1:16" ht="18" customHeight="1">
      <c r="A15" s="196" t="s">
        <v>127</v>
      </c>
      <c r="B15" s="23">
        <v>46426349</v>
      </c>
      <c r="C15" s="24">
        <v>80928209</v>
      </c>
      <c r="D15" s="51">
        <f>C15/B15</f>
        <v>1.7431525576133502</v>
      </c>
      <c r="E15" s="23">
        <v>30387759</v>
      </c>
      <c r="F15" s="24">
        <v>67283651</v>
      </c>
      <c r="G15" s="51">
        <f>F15/E15</f>
        <v>2.2141695608419165</v>
      </c>
      <c r="H15" s="52">
        <f>(E15-B15)/B15*100</f>
        <v>-34.54630903670672</v>
      </c>
      <c r="I15" s="53">
        <f>(F15-C15)/C15*100</f>
        <v>-16.860076564897167</v>
      </c>
      <c r="J15" s="54">
        <f>(G15-D15)/D15*100</f>
        <v>27.020985694646406</v>
      </c>
      <c r="K15" s="25">
        <v>28405528</v>
      </c>
      <c r="L15" s="26">
        <v>64993170</v>
      </c>
      <c r="M15" s="51">
        <f>L15/K15</f>
        <v>2.288046537983733</v>
      </c>
      <c r="N15" s="52">
        <f>(K15-E15)/E15*100</f>
        <v>-6.523123340553017</v>
      </c>
      <c r="O15" s="53">
        <f>(L15-F15)/F15*100</f>
        <v>-3.4042162783348364</v>
      </c>
      <c r="P15" s="224">
        <f>(M15-G15)/G15*100</f>
        <v>3.336554636480759</v>
      </c>
    </row>
    <row r="16" spans="1:16" ht="18" customHeight="1">
      <c r="A16" s="196" t="s">
        <v>111</v>
      </c>
      <c r="B16" s="23">
        <v>57919541</v>
      </c>
      <c r="C16" s="24">
        <v>33219542</v>
      </c>
      <c r="D16" s="51">
        <f t="shared" si="2"/>
        <v>0.5735463614948192</v>
      </c>
      <c r="E16" s="23">
        <v>91542264</v>
      </c>
      <c r="F16" s="24">
        <v>61078770</v>
      </c>
      <c r="G16" s="51">
        <f t="shared" si="3"/>
        <v>0.667219351271452</v>
      </c>
      <c r="H16" s="52">
        <f t="shared" si="0"/>
        <v>58.050741458741875</v>
      </c>
      <c r="I16" s="53">
        <f t="shared" si="0"/>
        <v>83.86397380192659</v>
      </c>
      <c r="J16" s="54">
        <f t="shared" si="0"/>
        <v>16.332243749658762</v>
      </c>
      <c r="K16" s="25">
        <v>71739680</v>
      </c>
      <c r="L16" s="26">
        <v>58399432</v>
      </c>
      <c r="M16" s="51">
        <f t="shared" si="4"/>
        <v>0.8140464523956616</v>
      </c>
      <c r="N16" s="52">
        <f t="shared" si="1"/>
        <v>-21.632176368283833</v>
      </c>
      <c r="O16" s="53">
        <f t="shared" si="1"/>
        <v>-4.386692790309955</v>
      </c>
      <c r="P16" s="224">
        <f t="shared" si="1"/>
        <v>22.00582175028589</v>
      </c>
    </row>
    <row r="17" spans="1:16" ht="18" customHeight="1">
      <c r="A17" s="196" t="s">
        <v>109</v>
      </c>
      <c r="B17" s="23">
        <v>6222380</v>
      </c>
      <c r="C17" s="24">
        <v>39217223</v>
      </c>
      <c r="D17" s="51">
        <f t="shared" si="2"/>
        <v>6.302608166007219</v>
      </c>
      <c r="E17" s="23">
        <v>7159878</v>
      </c>
      <c r="F17" s="24">
        <v>47195352</v>
      </c>
      <c r="G17" s="51">
        <f t="shared" si="3"/>
        <v>6.591641924624972</v>
      </c>
      <c r="H17" s="52">
        <f t="shared" si="0"/>
        <v>15.06655009819394</v>
      </c>
      <c r="I17" s="53">
        <f t="shared" si="0"/>
        <v>20.343431762111255</v>
      </c>
      <c r="J17" s="54">
        <f t="shared" si="0"/>
        <v>4.585938884423143</v>
      </c>
      <c r="K17" s="25">
        <v>6282864</v>
      </c>
      <c r="L17" s="26">
        <v>50584598</v>
      </c>
      <c r="M17" s="51">
        <f t="shared" si="4"/>
        <v>8.051200535297278</v>
      </c>
      <c r="N17" s="52">
        <f t="shared" si="1"/>
        <v>-12.249007594822146</v>
      </c>
      <c r="O17" s="53">
        <f t="shared" si="1"/>
        <v>7.181313108968866</v>
      </c>
      <c r="P17" s="224">
        <f t="shared" si="1"/>
        <v>22.142565196384613</v>
      </c>
    </row>
    <row r="18" spans="1:16" ht="18" customHeight="1">
      <c r="A18" s="196" t="s">
        <v>115</v>
      </c>
      <c r="B18" s="23">
        <v>1907290</v>
      </c>
      <c r="C18" s="24">
        <v>12946819</v>
      </c>
      <c r="D18" s="51">
        <f>C18/B18</f>
        <v>6.788070508417703</v>
      </c>
      <c r="E18" s="23">
        <v>1233021</v>
      </c>
      <c r="F18" s="24">
        <v>9244509</v>
      </c>
      <c r="G18" s="51">
        <f>F18/E18</f>
        <v>7.497446515509468</v>
      </c>
      <c r="H18" s="52">
        <f>(E18-B18)/B18*100</f>
        <v>-35.35220129083674</v>
      </c>
      <c r="I18" s="53">
        <f>(F18-C18)/C18*100</f>
        <v>-28.596290718206536</v>
      </c>
      <c r="J18" s="54">
        <f>(G18-D18)/D18*100</f>
        <v>10.450333511004153</v>
      </c>
      <c r="K18" s="25">
        <v>512500</v>
      </c>
      <c r="L18" s="26">
        <v>6238798</v>
      </c>
      <c r="M18" s="51">
        <f>L18/K18</f>
        <v>12.173264390243903</v>
      </c>
      <c r="N18" s="52">
        <f>(K18-E18)/E18*100</f>
        <v>-58.43541999690191</v>
      </c>
      <c r="O18" s="53">
        <f>(L18-F18)/F18*100</f>
        <v>-32.51347367393985</v>
      </c>
      <c r="P18" s="224">
        <f>(M18-G18)/G18*100</f>
        <v>62.36547156504394</v>
      </c>
    </row>
    <row r="19" spans="1:16" ht="18" customHeight="1">
      <c r="A19" s="196" t="s">
        <v>152</v>
      </c>
      <c r="B19" s="23">
        <v>271526</v>
      </c>
      <c r="C19" s="24">
        <v>1084086</v>
      </c>
      <c r="D19" s="51">
        <f t="shared" si="2"/>
        <v>3.9925679308795474</v>
      </c>
      <c r="E19" s="23">
        <v>3316817</v>
      </c>
      <c r="F19" s="24">
        <v>8417962</v>
      </c>
      <c r="G19" s="51">
        <f t="shared" si="3"/>
        <v>2.5379639576135795</v>
      </c>
      <c r="H19" s="52">
        <f t="shared" si="0"/>
        <v>1121.546739538755</v>
      </c>
      <c r="I19" s="53">
        <f t="shared" si="0"/>
        <v>676.5031556537027</v>
      </c>
      <c r="J19" s="54">
        <f t="shared" si="0"/>
        <v>-36.43279208891317</v>
      </c>
      <c r="K19" s="25">
        <v>2013054</v>
      </c>
      <c r="L19" s="26">
        <v>6322588</v>
      </c>
      <c r="M19" s="51">
        <f t="shared" si="4"/>
        <v>3.1407940373184227</v>
      </c>
      <c r="N19" s="52">
        <f t="shared" si="1"/>
        <v>-39.30765550224809</v>
      </c>
      <c r="O19" s="53">
        <f t="shared" si="1"/>
        <v>-24.89170181571264</v>
      </c>
      <c r="P19" s="224">
        <f t="shared" si="1"/>
        <v>23.752507512820547</v>
      </c>
    </row>
    <row r="20" spans="1:16" ht="15.75">
      <c r="A20" s="196"/>
      <c r="B20" s="23"/>
      <c r="C20" s="24"/>
      <c r="D20" s="51"/>
      <c r="E20" s="23"/>
      <c r="F20" s="24"/>
      <c r="G20" s="51"/>
      <c r="H20" s="52"/>
      <c r="I20" s="53"/>
      <c r="J20" s="54"/>
      <c r="K20" s="25"/>
      <c r="L20" s="26"/>
      <c r="M20" s="51"/>
      <c r="N20" s="52"/>
      <c r="O20" s="53"/>
      <c r="P20" s="224"/>
    </row>
    <row r="21" spans="1:16" ht="15.75">
      <c r="A21" s="197" t="s">
        <v>116</v>
      </c>
      <c r="B21" s="29">
        <f>SUM(B8:B19)</f>
        <v>605208680</v>
      </c>
      <c r="C21" s="30">
        <f>SUM(C8:C19)</f>
        <v>1508305054</v>
      </c>
      <c r="D21" s="51">
        <f t="shared" si="2"/>
        <v>2.4922065790596393</v>
      </c>
      <c r="E21" s="29">
        <f>SUM(E8:E19)</f>
        <v>655092804</v>
      </c>
      <c r="F21" s="30">
        <f>SUM(F8:F19)</f>
        <v>1934234870</v>
      </c>
      <c r="G21" s="51">
        <f t="shared" si="3"/>
        <v>2.9526119935825155</v>
      </c>
      <c r="H21" s="56">
        <f>(E21-B21)/B21*100</f>
        <v>8.24246671412578</v>
      </c>
      <c r="I21" s="57">
        <f>(F21-C21)/C21*100</f>
        <v>28.238970284588067</v>
      </c>
      <c r="J21" s="58">
        <f>(G21-D21)/D21*100</f>
        <v>18.4738062402755</v>
      </c>
      <c r="K21" s="29">
        <f>SUM(K8:K19)</f>
        <v>726946381</v>
      </c>
      <c r="L21" s="30">
        <f>SUM(L8:L19)</f>
        <v>2246285725</v>
      </c>
      <c r="M21" s="51">
        <f t="shared" si="4"/>
        <v>3.0900294488157027</v>
      </c>
      <c r="N21" s="56">
        <f>(K21-E21)/E21*100</f>
        <v>10.968457684355819</v>
      </c>
      <c r="O21" s="57">
        <f>(L21-F21)/F21*100</f>
        <v>16.13303843498592</v>
      </c>
      <c r="P21" s="225">
        <f>(M21-G21)/G21*100</f>
        <v>4.654097982798393</v>
      </c>
    </row>
    <row r="22" spans="1:16" ht="15.75">
      <c r="A22" s="197"/>
      <c r="B22" s="27"/>
      <c r="C22" s="28"/>
      <c r="D22" s="51"/>
      <c r="E22" s="27"/>
      <c r="F22" s="28"/>
      <c r="G22" s="51"/>
      <c r="H22" s="59"/>
      <c r="I22" s="45"/>
      <c r="J22" s="60"/>
      <c r="K22" s="29"/>
      <c r="L22" s="30"/>
      <c r="M22" s="51"/>
      <c r="N22" s="59"/>
      <c r="O22" s="45"/>
      <c r="P22" s="226"/>
    </row>
    <row r="23" spans="1:16" ht="15.75">
      <c r="A23" s="196" t="s">
        <v>93</v>
      </c>
      <c r="B23" s="23">
        <f>B25-B21</f>
        <v>1167241560</v>
      </c>
      <c r="C23" s="24">
        <f>C25-C21</f>
        <v>3157634763</v>
      </c>
      <c r="D23" s="167">
        <f t="shared" si="2"/>
        <v>2.7052110473174036</v>
      </c>
      <c r="E23" s="23">
        <f>E25-E21</f>
        <v>1236003103</v>
      </c>
      <c r="F23" s="24">
        <f>F25-F21</f>
        <v>3726996851</v>
      </c>
      <c r="G23" s="167">
        <f t="shared" si="3"/>
        <v>3.015362050430063</v>
      </c>
      <c r="H23" s="61">
        <f>(E23-B23)/B23*100</f>
        <v>5.8909436877830155</v>
      </c>
      <c r="I23" s="62">
        <f>(F23-C23)/C23*100</f>
        <v>18.031283879680295</v>
      </c>
      <c r="J23" s="63">
        <f>(G23-D23)/D23*100</f>
        <v>11.464946641417036</v>
      </c>
      <c r="K23" s="25">
        <f>K25-K21</f>
        <v>1384675376</v>
      </c>
      <c r="L23" s="26">
        <f>L25-L21</f>
        <v>3701535239</v>
      </c>
      <c r="M23" s="51">
        <f t="shared" si="4"/>
        <v>2.6732151832531756</v>
      </c>
      <c r="N23" s="61">
        <f>(K23-E23)/E23*100</f>
        <v>12.028470854089758</v>
      </c>
      <c r="O23" s="62">
        <f>(L23-F23)/F23*100</f>
        <v>-0.6831669845164567</v>
      </c>
      <c r="P23" s="227">
        <f>(M23-G23)/G23*100</f>
        <v>-11.346792241020905</v>
      </c>
    </row>
    <row r="24" spans="1:16" ht="15.75">
      <c r="A24" s="197"/>
      <c r="B24" s="27"/>
      <c r="C24" s="28"/>
      <c r="D24" s="51"/>
      <c r="E24" s="27"/>
      <c r="F24" s="28"/>
      <c r="G24" s="51"/>
      <c r="H24" s="59"/>
      <c r="I24" s="45"/>
      <c r="J24" s="60"/>
      <c r="K24" s="29"/>
      <c r="L24" s="30"/>
      <c r="M24" s="51"/>
      <c r="N24" s="59"/>
      <c r="O24" s="45"/>
      <c r="P24" s="226"/>
    </row>
    <row r="25" spans="1:16" ht="15.75">
      <c r="A25" s="196" t="s">
        <v>40</v>
      </c>
      <c r="B25" s="25">
        <v>1772450240</v>
      </c>
      <c r="C25" s="26">
        <v>4665939817</v>
      </c>
      <c r="D25" s="51">
        <f t="shared" si="2"/>
        <v>2.632480005193263</v>
      </c>
      <c r="E25" s="25">
        <v>1891095907</v>
      </c>
      <c r="F25" s="26">
        <v>5661231721</v>
      </c>
      <c r="G25" s="51">
        <f t="shared" si="3"/>
        <v>2.993624860613693</v>
      </c>
      <c r="H25" s="64">
        <f>(E25-B25)/B25*100</f>
        <v>6.693878582453181</v>
      </c>
      <c r="I25" s="65">
        <f>(F25-C25)/C25*100</f>
        <v>21.331006035991486</v>
      </c>
      <c r="J25" s="66">
        <f>(G25-D25)/D25*100</f>
        <v>13.718807159331742</v>
      </c>
      <c r="K25" s="25">
        <v>2111621757</v>
      </c>
      <c r="L25" s="26">
        <v>5947820964</v>
      </c>
      <c r="M25" s="51">
        <f t="shared" si="4"/>
        <v>2.8167075586728765</v>
      </c>
      <c r="N25" s="64">
        <f>(K25-E25)/E25*100</f>
        <v>11.661272661196659</v>
      </c>
      <c r="O25" s="65">
        <f>(L25-F25)/F25*100</f>
        <v>5.0623125341595605</v>
      </c>
      <c r="P25" s="228">
        <f>(M25-G25)/G25*100</f>
        <v>-5.909802001862996</v>
      </c>
    </row>
    <row r="26" spans="1:16" ht="15.75">
      <c r="A26" s="197"/>
      <c r="B26" s="27"/>
      <c r="C26" s="28"/>
      <c r="D26" s="28"/>
      <c r="E26" s="27"/>
      <c r="F26" s="28"/>
      <c r="G26" s="28"/>
      <c r="H26" s="59"/>
      <c r="I26" s="45"/>
      <c r="J26" s="60"/>
      <c r="K26" s="29"/>
      <c r="L26" s="30"/>
      <c r="M26" s="28"/>
      <c r="N26" s="59"/>
      <c r="O26" s="45"/>
      <c r="P26" s="226"/>
    </row>
    <row r="27" spans="1:16" ht="14.25">
      <c r="A27" s="203" t="s">
        <v>117</v>
      </c>
      <c r="B27" s="39">
        <f>(B21*100)/B25</f>
        <v>34.14531287490474</v>
      </c>
      <c r="C27" s="40">
        <f>(C21*100)/C25</f>
        <v>32.32585745115281</v>
      </c>
      <c r="D27" s="40"/>
      <c r="E27" s="39">
        <f>(E21*100)/E25</f>
        <v>34.640908563925095</v>
      </c>
      <c r="F27" s="40">
        <f>(F21*100)/F25</f>
        <v>34.166325727757645</v>
      </c>
      <c r="G27" s="40"/>
      <c r="H27" s="64">
        <f>(E27-B27)/B27*100</f>
        <v>1.4514310963733932</v>
      </c>
      <c r="I27" s="65">
        <f>(F27-C27)/C27*100</f>
        <v>5.693486334851121</v>
      </c>
      <c r="J27" s="66"/>
      <c r="K27" s="39">
        <f>(K21*100)/K25</f>
        <v>34.42597513452311</v>
      </c>
      <c r="L27" s="40">
        <f>(L21*100)/L25</f>
        <v>37.76653229133748</v>
      </c>
      <c r="M27" s="40"/>
      <c r="N27" s="64">
        <f>(K27-E27)/E27*100</f>
        <v>-0.6204612936330972</v>
      </c>
      <c r="O27" s="65">
        <f>(L27-F27)/F27*100</f>
        <v>10.537295090689037</v>
      </c>
      <c r="P27" s="228"/>
    </row>
    <row r="28" spans="1:16" ht="15">
      <c r="A28" s="204"/>
      <c r="B28" s="28"/>
      <c r="C28" s="28"/>
      <c r="D28" s="28"/>
      <c r="E28" s="28"/>
      <c r="F28" s="28"/>
      <c r="G28" s="28"/>
      <c r="H28" s="42"/>
      <c r="I28" s="42"/>
      <c r="J28" s="67"/>
      <c r="K28" s="28"/>
      <c r="L28" s="28"/>
      <c r="M28" s="68"/>
      <c r="N28" s="42"/>
      <c r="O28" s="42"/>
      <c r="P28" s="229"/>
    </row>
    <row r="29" spans="1:16" ht="15" thickBot="1">
      <c r="A29" s="230"/>
      <c r="B29" s="207"/>
      <c r="C29" s="207"/>
      <c r="D29" s="207"/>
      <c r="E29" s="208"/>
      <c r="F29" s="208"/>
      <c r="G29" s="208"/>
      <c r="H29" s="214"/>
      <c r="I29" s="214"/>
      <c r="J29" s="209"/>
      <c r="K29" s="208"/>
      <c r="L29" s="208"/>
      <c r="M29" s="208"/>
      <c r="N29" s="214"/>
      <c r="O29" s="214"/>
      <c r="P29" s="210"/>
    </row>
    <row r="30" ht="14.25" thickTop="1">
      <c r="A30" s="113" t="s">
        <v>161</v>
      </c>
    </row>
    <row r="31" spans="1:7" ht="13.5">
      <c r="A31" s="70"/>
      <c r="C31" s="70"/>
      <c r="D31" s="69"/>
      <c r="E31" s="10"/>
      <c r="F31" s="10"/>
      <c r="G31" s="10"/>
    </row>
    <row r="32" spans="1:7" ht="12.75">
      <c r="A32" s="10"/>
      <c r="B32" s="10"/>
      <c r="C32" s="10"/>
      <c r="D32" s="10"/>
      <c r="E32" s="10"/>
      <c r="F32" s="10"/>
      <c r="G32" s="10"/>
    </row>
  </sheetData>
  <mergeCells count="3">
    <mergeCell ref="A2:P2"/>
    <mergeCell ref="H5:J5"/>
    <mergeCell ref="N5:P5"/>
  </mergeCells>
  <printOptions horizontalCentered="1" verticalCentered="1"/>
  <pageMargins left="0.5905511811023623" right="0.5905511811023623" top="0.3937007874015748" bottom="0.3937007874015748" header="0.5118110236220472" footer="0"/>
  <pageSetup fitToHeight="1" fitToWidth="1" horizontalDpi="600" verticalDpi="600" orientation="landscape" paperSize="9" scale="57" r:id="rId1"/>
  <headerFooter alignWithMargins="0">
    <oddFooter>&amp;R&amp;"Tahoma,Normal Italic"&amp;9İTKİB GENEL SEKRETERLİĞİ
AR - GE ve MEVZUAT ŞUBESİ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ITKIB</dc:creator>
  <cp:keywords/>
  <dc:description/>
  <cp:lastModifiedBy>Berna Türkant</cp:lastModifiedBy>
  <cp:lastPrinted>2006-03-30T10:28:50Z</cp:lastPrinted>
  <dcterms:created xsi:type="dcterms:W3CDTF">2000-03-30T11:44:17Z</dcterms:created>
  <dcterms:modified xsi:type="dcterms:W3CDTF">2006-04-04T11:12:14Z</dcterms:modified>
  <cp:category/>
  <cp:version/>
  <cp:contentType/>
  <cp:contentStatus/>
</cp:coreProperties>
</file>